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04AC82D-6A24-4922-BB7C-46D266A2E9C5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t Trading Bonds" sheetId="9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2" l="1"/>
  <c r="M51" i="16" l="1"/>
  <c r="N51" i="16"/>
  <c r="L51" i="16"/>
  <c r="I8" i="15"/>
  <c r="I9" i="15" s="1"/>
  <c r="H8" i="15"/>
  <c r="H9" i="15" s="1"/>
  <c r="G8" i="15"/>
  <c r="G9" i="15" s="1"/>
  <c r="M83" i="16" l="1"/>
  <c r="N83" i="16"/>
  <c r="L83" i="16"/>
  <c r="M61" i="16"/>
  <c r="N61" i="16"/>
  <c r="L61" i="16"/>
  <c r="L45" i="16"/>
  <c r="M45" i="16"/>
  <c r="N45" i="16"/>
  <c r="L50" i="16"/>
  <c r="M50" i="16"/>
  <c r="N50" i="16"/>
  <c r="L76" i="16"/>
  <c r="M76" i="16"/>
  <c r="N76" i="16"/>
  <c r="L79" i="16"/>
  <c r="M79" i="16"/>
  <c r="N79" i="16"/>
  <c r="L70" i="16"/>
  <c r="M70" i="16"/>
  <c r="N70" i="16"/>
  <c r="L21" i="16"/>
  <c r="M21" i="16"/>
  <c r="N21" i="16"/>
  <c r="L57" i="16"/>
  <c r="M57" i="16"/>
  <c r="N57" i="16"/>
  <c r="L26" i="16" l="1"/>
  <c r="M26" i="16"/>
  <c r="N26" i="16"/>
  <c r="L60" i="16"/>
  <c r="M60" i="16"/>
  <c r="N60" i="16"/>
  <c r="L13" i="16"/>
  <c r="M13" i="16"/>
  <c r="N13" i="16"/>
  <c r="L17" i="16" l="1"/>
  <c r="M17" i="16"/>
  <c r="N17" i="16"/>
  <c r="L37" i="16" l="1"/>
  <c r="M37" i="16"/>
  <c r="N37" i="16"/>
  <c r="L66" i="16" l="1"/>
  <c r="L84" i="16" s="1"/>
  <c r="N5" i="12" s="1"/>
  <c r="M66" i="16"/>
  <c r="M84" i="16" s="1"/>
  <c r="D5" i="12" s="1"/>
  <c r="N66" i="16"/>
  <c r="N84" i="16" s="1"/>
  <c r="L82" i="16" l="1"/>
  <c r="M82" i="16" l="1"/>
  <c r="N82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<sst xmlns="http://schemas.openxmlformats.org/spreadsheetml/2006/main" count="487" uniqueCount="313">
  <si>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</si>
  <si>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</si>
  <si>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</si>
  <si>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</si>
  <si>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</si>
  <si>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</si>
  <si>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</si>
  <si>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</si>
  <si>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</si>
  <si>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</si>
  <si>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</si>
  <si>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</si>
  <si>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</si>
  <si>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</si>
  <si>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</si>
  <si>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</si>
  <si>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</si>
  <si>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</si>
  <si>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</si>
  <si>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</si>
  <si>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</si>
  <si>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</si>
  <si>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</si>
  <si>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</si>
  <si>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</si>
  <si>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</si>
  <si>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</si>
  <si>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</si>
  <si>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</si>
  <si>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</si>
  <si>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</si>
  <si>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</si>
  <si>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</si>
  <si>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</si>
  <si>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</si>
  <si>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</si>
  <si>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</si>
  <si>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</si>
  <si>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</si>
  <si>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</si>
  <si>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</si>
  <si>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</si>
  <si>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</si>
  <si>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</si>
  <si>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</si>
  <si>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</si>
  <si>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</si>
  <si>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</si>
  <si>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</si>
  <si>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</si>
  <si>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</si>
  <si>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</si>
  <si>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</si>
  <si>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</si>
  <si>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</si>
  <si>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</si>
  <si>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</si>
  <si>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</si>
  <si>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</si>
  <si>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</si>
  <si>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</si>
  <si>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</si>
  <si>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</si>
  <si>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</si>
  <si>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</si>
  <si>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</si>
  <si>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</si>
  <si>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</si>
  <si>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</si>
  <si>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</si>
  <si>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</si>
  <si>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</si>
  <si>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</si>
  <si>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</si>
  <si>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</si>
  <si>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</si>
  <si>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</si>
  <si>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</si>
  <si>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</si>
  <si>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</si>
  <si>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</si>
  <si>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</si>
  <si>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</si>
  <si>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</si>
  <si>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</si>
  <si>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</si>
  <si>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</si>
  <si>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</si>
  <si>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</si>
  <si>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</si>
  <si>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</si>
  <si>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</si>
  <si>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</si>
  <si>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</si>
  <si>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</si>
  <si>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</si>
  <si>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</si>
  <si>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</si>
  <si>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</si>
  <si>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</si>
  <si>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</si>
  <si>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</si>
  <si>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</si>
  <si>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</si>
  <si>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</si>
  <si>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</si>
  <si>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</si>
  <si>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</si>
  <si>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</si>
  <si>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</si>
  <si>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</si>
  <si>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</si>
  <si>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</si>
  <si>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</si>
  <si>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</si>
  <si>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</si>
  <si>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</si>
  <si>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</si>
  <si>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</si>
  <si>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</si>
  <si>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</si>
  <si>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</si>
  <si>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</si>
  <si>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</si>
  <si>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</si>
  <si>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</si>
  <si>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</si>
  <si>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</si>
  <si>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</si>
  <si>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</si>
  <si>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</si>
  <si>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</si>
  <si>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</si>
  <si>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</si>
  <si>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</si>
  <si>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</si>
  <si>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</si>
  <si>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</si>
  <si>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</si>
  <si>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</si>
  <si>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</si>
  <si>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</si>
  <si>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</si>
  <si>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</si>
  <si>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</si>
  <si>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</si>
  <si>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</si>
  <si>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</si>
  <si>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</si>
  <si>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</si>
  <si>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</si>
  <si>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</si>
  <si>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</si>
  <si>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</si>
  <si>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</si>
  <si>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</si>
  <si>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</si>
  <si>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</si>
  <si>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</si>
  <si>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</si>
  <si>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</si>
  <si>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</si>
  <si>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</si>
  <si>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</si>
  <si>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</si>
  <si>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</si>
  <si>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</si>
  <si>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</si>
  <si>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</si>
  <si>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</si>
  <si>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</si>
  <si>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</si>
  <si>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</si>
  <si>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</si>
  <si>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</si>
  <si>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</si>
  <si>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</si>
  <si>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</si>
  <si>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</si>
  <si>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</si>
  <si>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</si>
  <si>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</si>
  <si>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</si>
  <si>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</si>
  <si>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</si>
  <si>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</si>
  <si>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</si>
  <si>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</si>
  <si>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</si>
  <si>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</si>
  <si>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</si>
  <si>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</si>
  <si>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</si>
  <si>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</si>
  <si>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</si>
  <si>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</si>
  <si>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</si>
  <si>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</si>
  <si>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</si>
  <si>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</si>
  <si>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</si>
  <si>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</si>
  <si>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</si>
  <si>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</si>
  <si>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</si>
  <si>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</si>
  <si>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</si>
  <si>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</si>
  <si>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</si>
  <si>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</si>
  <si>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</si>
  <si>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</si>
  <si>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</si>
  <si>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</si>
  <si>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</si>
  <si>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</si>
  <si>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</si>
  <si>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</si>
  <si>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</si>
  <si>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</si>
  <si>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</si>
  <si>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</si>
  <si>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</si>
  <si>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</si>
  <si>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</si>
  <si>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</si>
  <si>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</si>
  <si>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</si>
  <si>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</si>
  <si>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</si>
  <si>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</si>
  <si>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</si>
  <si>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</si>
  <si>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</si>
  <si>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</si>
  <si>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</si>
  <si>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</si>
  <si>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</si>
  <si>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</si>
  <si>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</si>
  <si>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</si>
  <si>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</si>
  <si>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</si>
  <si>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</si>
  <si>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</si>
  <si>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</si>
  <si>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</si>
  <si>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</si>
  <si>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</si>
  <si>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</si>
  <si>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</si>
  <si>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</si>
  <si>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</si>
  <si>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</si>
  <si>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</si>
  <si>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</si>
  <si>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</si>
  <si>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</si>
  <si>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</si>
  <si>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</si>
  <si>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</si>
  <si>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</si>
  <si>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</si>
  <si>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</si>
  <si>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</si>
  <si>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</si>
  <si>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</si>
  <si>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</si>
  <si>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</si>
  <si>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</si>
  <si>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</si>
  <si>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</si>
  <si>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</si>
  <si>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</si>
  <si>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</si>
  <si>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</si>
  <si>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</si>
  <si>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</si>
  <si>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</si>
  <si>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</si>
  <si>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</si>
  <si>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</si>
  <si>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</si>
  <si>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</si>
  <si>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</si>
  <si>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</si>
  <si>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</si>
  <si>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</si>
  <si>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</si>
  <si>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</si>
  <si>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</si>
  <si>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</si>
  <si>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</si>
  <si>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</si>
  <si>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</si>
  <si>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</si>
  <si>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</si>
  <si>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</si>
  <si>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</si>
  <si>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</si>
  <si>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Monday 19/1/2026</t>
  </si>
  <si>
    <t>Iraq Stock Exchange not trading companies of Monday 19/1/2026</t>
  </si>
  <si>
    <t xml:space="preserve">Undisclosed Platform Companies Bulletin No (10) </t>
  </si>
  <si>
    <t>Second Platform Market Bulletin No (10)</t>
  </si>
  <si>
    <t xml:space="preserve">Regular Market Bulletin No (10) </t>
  </si>
  <si>
    <t>Bulletin No (10)</t>
  </si>
  <si>
    <t>ISX Trading Indices of Monday 19/1/2026</t>
  </si>
  <si>
    <t>Palestine Hotel</t>
  </si>
  <si>
    <t>HPAL</t>
  </si>
  <si>
    <t>Total of Insurance Sector</t>
  </si>
  <si>
    <t>Total Of Money Service Sector</t>
  </si>
  <si>
    <t xml:space="preserve">Total </t>
  </si>
  <si>
    <t xml:space="preserve">OTC Platform Trading Bulletin No (10)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</si>
</sst>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5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9" xfId="0" applyNumberFormat="1" applyFont="1" applyFill="1" applyBorder="1" applyAlignment="1">
      <alignment horizontal="center" vertical="center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6</xdr:col>
      <xdr:colOff>1419225</xdr:colOff>
      <xdr:row>19</xdr:row>
      <xdr:rowOff>552450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313EA5-CC23-52AC-2D66-0501D03C4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029325" cy="2933700"/>
        </a:xfrm>
        <a:prstGeom prst="rect">
          <a:avLst/>
        </a:prstGeom>
      </xdr:spPr>
    </xdr:pic>
    <xdr:clientData/>
  </xdr:twoCellAnchor>
  <xdr:twoCellAnchor editAs="oneCell">
    <xdr:from>
      <xdr:col>6</xdr:col>
      <xdr:colOff>1447801</xdr:colOff>
      <xdr:row>15</xdr:row>
      <xdr:rowOff>57150</xdr:rowOff>
    </xdr:from>
    <xdr:to>
      <xdr:col>13</xdr:col>
      <xdr:colOff>2476501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6D2D020-1089-9748-5EB8-E67B25850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1" y="5010150"/>
          <a:ext cx="5924550" cy="292417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85724</xdr:colOff>
      <xdr:row>6</xdr:row>
      <xdr:rowOff>0</xdr:rowOff>
    </xdr:from>
    <xdr:to>
      <xdr:col>13</xdr:col>
      <xdr:colOff>2466974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6791FAF-74E5-4DE9-F548-297CAE2BF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299" y="2124075"/>
          <a:ext cx="34194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9525</xdr:colOff>
      <xdr:row>30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B8738F-B0F3-EBE8-C449-702102B4E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67275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1</xdr:rowOff>
    </xdr:from>
    <xdr:to>
      <xdr:col>11</xdr:col>
      <xdr:colOff>9525</xdr:colOff>
      <xdr:row>30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9AF42D-2503-C990-F913-ACA16B225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6334126"/>
          <a:ext cx="4867275" cy="2838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61</xdr:row>
      <xdr:rowOff>28256</xdr:rowOff>
    </xdr:from>
    <xdr:to>
      <xdr:col>13</xdr:col>
      <xdr:colOff>1530298</xdr:colOff>
      <xdr:row>61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51</xdr:row>
      <xdr:rowOff>38200</xdr:rowOff>
    </xdr:from>
    <xdr:to>
      <xdr:col>13</xdr:col>
      <xdr:colOff>1504340</xdr:colOff>
      <xdr:row>51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2"/>
  <sheetViews>
    <sheetView tabSelected="1" zoomScaleNormal="100" workbookViewId="0">
      <selection activeCell="P15" sqref="P1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36" t="s">
        <v>0</v>
      </c>
      <c r="C1" s="137"/>
      <c r="D1" s="138"/>
      <c r="E1" s="139"/>
      <c r="F1" s="140"/>
      <c r="G1" s="140"/>
      <c r="H1" s="140"/>
      <c r="I1" s="140"/>
      <c r="J1" s="140"/>
      <c r="K1" s="141"/>
      <c r="L1" s="19"/>
      <c r="M1" s="19"/>
      <c r="N1" s="19"/>
    </row>
    <row r="2" spans="2:18" ht="30" customHeight="1">
      <c r="B2" s="120" t="s">
        <v>305</v>
      </c>
      <c r="C2" s="121"/>
      <c r="D2" s="12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42" t="s">
        <v>306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4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45" t="s">
        <v>64</v>
      </c>
      <c r="C5" s="146"/>
      <c r="D5" s="147">
        <f>'Bullient '!M84+OTC!H9</f>
        <v>550599761</v>
      </c>
      <c r="E5" s="148"/>
      <c r="F5" s="23"/>
      <c r="G5" s="145" t="s">
        <v>65</v>
      </c>
      <c r="H5" s="146"/>
      <c r="I5" s="147">
        <f>'Bullient '!N84+OTC!I9</f>
        <v>1080500318.7799997</v>
      </c>
      <c r="J5" s="148"/>
      <c r="K5" s="24"/>
      <c r="L5" s="145" t="s">
        <v>8</v>
      </c>
      <c r="M5" s="146"/>
      <c r="N5" s="25">
        <f>'Bullient '!L84+OTC!G9</f>
        <v>679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30"/>
      <c r="L6" s="131"/>
      <c r="M6" s="132"/>
      <c r="N6" s="28"/>
    </row>
    <row r="7" spans="2:18" ht="24.95" customHeight="1">
      <c r="B7" s="133" t="s">
        <v>1</v>
      </c>
      <c r="C7" s="134"/>
      <c r="D7" s="135"/>
      <c r="E7" s="29">
        <v>968</v>
      </c>
      <c r="F7" s="30"/>
      <c r="G7" s="133" t="s">
        <v>5</v>
      </c>
      <c r="H7" s="134"/>
      <c r="I7" s="135"/>
      <c r="J7" s="29">
        <v>1204.7</v>
      </c>
      <c r="K7" s="129"/>
      <c r="L7" s="124"/>
      <c r="M7" s="125"/>
      <c r="N7" s="18"/>
    </row>
    <row r="8" spans="2:18" ht="24.95" customHeight="1">
      <c r="B8" s="133" t="s">
        <v>2</v>
      </c>
      <c r="C8" s="134"/>
      <c r="D8" s="135"/>
      <c r="E8" s="29">
        <v>963.56</v>
      </c>
      <c r="F8" s="31"/>
      <c r="G8" s="133" t="s">
        <v>6</v>
      </c>
      <c r="H8" s="134"/>
      <c r="I8" s="135"/>
      <c r="J8" s="29">
        <v>1198.1600000000001</v>
      </c>
      <c r="K8" s="129"/>
      <c r="L8" s="124"/>
      <c r="M8" s="125"/>
      <c r="N8" s="18"/>
    </row>
    <row r="9" spans="2:18" ht="24.95" customHeight="1">
      <c r="B9" s="126" t="s">
        <v>3</v>
      </c>
      <c r="C9" s="127"/>
      <c r="D9" s="128"/>
      <c r="E9" s="119">
        <f>((E7/E8)-1)*100</f>
        <v>0.46079123251276943</v>
      </c>
      <c r="F9" s="31"/>
      <c r="G9" s="126" t="s">
        <v>3</v>
      </c>
      <c r="H9" s="127"/>
      <c r="I9" s="128"/>
      <c r="J9" s="119">
        <f>((J7/J8)-1)*100</f>
        <v>0.54583694998997512</v>
      </c>
      <c r="K9" s="129"/>
      <c r="L9" s="124"/>
      <c r="M9" s="125"/>
      <c r="N9" s="18"/>
      <c r="P9" s="120"/>
      <c r="Q9" s="121"/>
      <c r="R9" s="122"/>
    </row>
    <row r="10" spans="2:18" ht="24.95" customHeight="1">
      <c r="B10" s="126" t="s">
        <v>4</v>
      </c>
      <c r="C10" s="127"/>
      <c r="D10" s="128"/>
      <c r="E10" s="119">
        <f>E7-E8</f>
        <v>4.4400000000000546</v>
      </c>
      <c r="F10" s="21"/>
      <c r="G10" s="126" t="s">
        <v>4</v>
      </c>
      <c r="H10" s="127"/>
      <c r="I10" s="128"/>
      <c r="J10" s="119">
        <f>J7-J8</f>
        <v>6.5399999999999636</v>
      </c>
      <c r="K10" s="129"/>
      <c r="L10" s="124"/>
      <c r="M10" s="125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23"/>
      <c r="L11" s="124"/>
      <c r="M11" s="125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42</v>
      </c>
      <c r="I12" s="39" t="s">
        <v>66</v>
      </c>
      <c r="J12" s="38">
        <v>13</v>
      </c>
      <c r="K12" s="129"/>
      <c r="L12" s="124"/>
      <c r="M12" s="125"/>
      <c r="N12" s="18"/>
      <c r="O12" s="32"/>
      <c r="P12" s="32"/>
    </row>
    <row r="13" spans="2:18" ht="24.95" customHeight="1">
      <c r="B13" s="37" t="s">
        <v>70</v>
      </c>
      <c r="C13" s="38">
        <v>46</v>
      </c>
      <c r="D13" s="39" t="s">
        <v>66</v>
      </c>
      <c r="E13" s="38">
        <v>1</v>
      </c>
      <c r="F13" s="30"/>
      <c r="G13" s="151" t="s">
        <v>68</v>
      </c>
      <c r="H13" s="152"/>
      <c r="I13" s="153"/>
      <c r="J13" s="38">
        <v>9</v>
      </c>
      <c r="K13" s="129"/>
      <c r="L13" s="124"/>
      <c r="M13" s="125"/>
      <c r="N13" s="18"/>
      <c r="O13" s="32"/>
      <c r="P13" s="32"/>
    </row>
    <row r="14" spans="2:18" ht="24.95" customHeight="1">
      <c r="B14" s="126" t="s">
        <v>83</v>
      </c>
      <c r="C14" s="127" t="s">
        <v>10</v>
      </c>
      <c r="D14" s="128" t="s">
        <v>10</v>
      </c>
      <c r="E14" s="38">
        <v>5</v>
      </c>
      <c r="F14" s="21"/>
      <c r="G14" s="154" t="s">
        <v>69</v>
      </c>
      <c r="H14" s="155"/>
      <c r="I14" s="156"/>
      <c r="J14" s="38">
        <v>18</v>
      </c>
      <c r="K14" s="129"/>
      <c r="L14" s="124"/>
      <c r="M14" s="125"/>
      <c r="N14" s="26"/>
      <c r="O14" s="32"/>
      <c r="P14" s="32"/>
    </row>
    <row r="15" spans="2:18" ht="24.95" customHeight="1">
      <c r="B15" s="126" t="s">
        <v>67</v>
      </c>
      <c r="C15" s="127" t="s">
        <v>11</v>
      </c>
      <c r="D15" s="128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72.7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31.5" customHeight="1">
      <c r="A21" s="149" t="s">
        <v>12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</row>
    <row r="22" spans="1:15" ht="53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</sheetData>
  <mergeCells count="32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P9:R9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Normal="100" workbookViewId="0">
      <selection activeCell="E7" sqref="E7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59" t="s">
        <v>62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</row>
    <row r="3" spans="1:14" ht="36.75" customHeight="1">
      <c r="A3" s="160" t="s">
        <v>300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</row>
    <row r="4" spans="1:14" ht="21">
      <c r="A4" s="42"/>
      <c r="B4" s="42"/>
      <c r="C4" s="157" t="s">
        <v>13</v>
      </c>
      <c r="D4" s="157"/>
      <c r="E4" s="157"/>
      <c r="F4" s="157"/>
      <c r="G4" s="42"/>
      <c r="H4" s="157" t="s">
        <v>14</v>
      </c>
      <c r="I4" s="157"/>
      <c r="J4" s="157"/>
      <c r="K4" s="157"/>
    </row>
    <row r="5" spans="1:14" ht="31.5">
      <c r="A5" s="42"/>
      <c r="B5" s="42"/>
      <c r="C5" s="79" t="s">
        <v>15</v>
      </c>
      <c r="D5" s="80" t="s">
        <v>16</v>
      </c>
      <c r="E5" s="80" t="s">
        <v>17</v>
      </c>
      <c r="F5" s="81" t="s">
        <v>18</v>
      </c>
      <c r="G5" s="42"/>
      <c r="H5" s="79" t="s">
        <v>15</v>
      </c>
      <c r="I5" s="80" t="s">
        <v>16</v>
      </c>
      <c r="J5" s="80" t="s">
        <v>17</v>
      </c>
      <c r="K5" s="81" t="s">
        <v>18</v>
      </c>
    </row>
    <row r="6" spans="1:14" s="49" customFormat="1" ht="17.100000000000001" customHeight="1">
      <c r="A6" s="42"/>
      <c r="B6" s="42"/>
      <c r="C6" s="46" t="s">
        <v>271</v>
      </c>
      <c r="D6" s="84">
        <v>17.510000000000002</v>
      </c>
      <c r="E6" s="100">
        <v>14.97</v>
      </c>
      <c r="F6" s="87">
        <v>5000</v>
      </c>
      <c r="G6" s="42"/>
      <c r="H6" s="46" t="s">
        <v>292</v>
      </c>
      <c r="I6" s="84">
        <v>7.8</v>
      </c>
      <c r="J6" s="101">
        <v>-10.34</v>
      </c>
      <c r="K6" s="87">
        <v>197905</v>
      </c>
      <c r="L6" s="1"/>
      <c r="M6" s="1"/>
    </row>
    <row r="7" spans="1:14" s="49" customFormat="1" ht="17.100000000000001" customHeight="1">
      <c r="A7" s="42"/>
      <c r="B7" s="42"/>
      <c r="C7" s="46" t="s">
        <v>282</v>
      </c>
      <c r="D7" s="84">
        <v>0.25</v>
      </c>
      <c r="E7" s="100">
        <v>8.6956521739130377</v>
      </c>
      <c r="F7" s="87">
        <v>9019596</v>
      </c>
      <c r="G7" s="42"/>
      <c r="H7" s="46" t="s">
        <v>220</v>
      </c>
      <c r="I7" s="84">
        <v>0.9</v>
      </c>
      <c r="J7" s="101">
        <v>-9.09</v>
      </c>
      <c r="K7" s="87">
        <v>4093406</v>
      </c>
      <c r="L7" s="1"/>
    </row>
    <row r="8" spans="1:14" s="49" customFormat="1" ht="17.100000000000001" customHeight="1">
      <c r="A8" s="42"/>
      <c r="B8" s="42"/>
      <c r="C8" s="46" t="s">
        <v>259</v>
      </c>
      <c r="D8" s="84">
        <v>1.05</v>
      </c>
      <c r="E8" s="100">
        <v>5</v>
      </c>
      <c r="F8" s="87">
        <v>4926124</v>
      </c>
      <c r="G8" s="42"/>
      <c r="H8" s="46" t="s">
        <v>181</v>
      </c>
      <c r="I8" s="84">
        <v>0.13</v>
      </c>
      <c r="J8" s="101">
        <v>-7.14</v>
      </c>
      <c r="K8" s="87">
        <v>264539036</v>
      </c>
    </row>
    <row r="9" spans="1:14" s="49" customFormat="1" ht="17.100000000000001" customHeight="1">
      <c r="A9" s="42"/>
      <c r="B9" s="42"/>
      <c r="C9" s="46" t="s">
        <v>117</v>
      </c>
      <c r="D9" s="84">
        <v>1.26</v>
      </c>
      <c r="E9" s="100">
        <v>5</v>
      </c>
      <c r="F9" s="87">
        <v>983417</v>
      </c>
      <c r="G9" s="42"/>
      <c r="H9" s="46" t="s">
        <v>249</v>
      </c>
      <c r="I9" s="84">
        <v>23.25</v>
      </c>
      <c r="J9" s="101">
        <v>-7</v>
      </c>
      <c r="K9" s="87">
        <v>199339</v>
      </c>
    </row>
    <row r="10" spans="1:14" s="49" customFormat="1" ht="17.100000000000001" customHeight="1">
      <c r="A10" s="42"/>
      <c r="B10" s="42"/>
      <c r="C10" s="46" t="s">
        <v>266</v>
      </c>
      <c r="D10" s="84">
        <v>0.25</v>
      </c>
      <c r="E10" s="100">
        <v>4.17</v>
      </c>
      <c r="F10" s="87">
        <v>11450</v>
      </c>
      <c r="G10" s="42"/>
      <c r="H10" s="46" t="s">
        <v>307</v>
      </c>
      <c r="I10" s="84">
        <v>22.7</v>
      </c>
      <c r="J10" s="101">
        <v>-4.9800000000000004</v>
      </c>
      <c r="K10" s="87">
        <v>683600</v>
      </c>
    </row>
    <row r="11" spans="1:14" s="49" customFormat="1" ht="33" customHeight="1">
      <c r="A11" s="42"/>
      <c r="B11" s="42"/>
      <c r="C11" s="159" t="s">
        <v>63</v>
      </c>
      <c r="D11" s="159"/>
      <c r="E11" s="159"/>
      <c r="F11" s="159"/>
      <c r="G11" s="159"/>
      <c r="H11" s="159"/>
      <c r="I11" s="159"/>
      <c r="J11" s="159"/>
      <c r="K11" s="159"/>
    </row>
    <row r="12" spans="1:14" s="49" customFormat="1" ht="33" customHeight="1">
      <c r="A12" s="42"/>
      <c r="B12" s="42"/>
      <c r="C12" s="159"/>
      <c r="D12" s="159"/>
      <c r="E12" s="159"/>
      <c r="F12" s="159"/>
      <c r="G12" s="159"/>
      <c r="H12" s="159"/>
      <c r="I12" s="159"/>
      <c r="J12" s="159"/>
      <c r="K12" s="159"/>
    </row>
    <row r="13" spans="1:14" s="49" customFormat="1" ht="33" customHeight="1">
      <c r="A13" s="42"/>
      <c r="B13" s="42"/>
      <c r="C13" s="159"/>
      <c r="D13" s="159"/>
      <c r="E13" s="159"/>
      <c r="F13" s="159"/>
      <c r="G13" s="159"/>
      <c r="H13" s="159"/>
      <c r="I13" s="159"/>
      <c r="J13" s="159"/>
      <c r="K13" s="159"/>
    </row>
    <row r="14" spans="1:14" ht="29.25" customHeight="1">
      <c r="A14" s="42"/>
      <c r="B14" s="42"/>
      <c r="C14" s="158" t="s">
        <v>18</v>
      </c>
      <c r="D14" s="158"/>
      <c r="E14" s="158"/>
      <c r="F14" s="158"/>
      <c r="G14" s="49"/>
      <c r="H14" s="158" t="s">
        <v>7</v>
      </c>
      <c r="I14" s="158"/>
      <c r="J14" s="158"/>
      <c r="K14" s="158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9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181</v>
      </c>
      <c r="D16" s="84">
        <v>0.13</v>
      </c>
      <c r="E16" s="85">
        <v>-7.14</v>
      </c>
      <c r="F16" s="87">
        <v>264539036</v>
      </c>
      <c r="G16" s="1"/>
      <c r="H16" s="46" t="s">
        <v>283</v>
      </c>
      <c r="I16" s="84">
        <v>104</v>
      </c>
      <c r="J16" s="85">
        <v>3.99</v>
      </c>
      <c r="K16" s="87">
        <v>709725120</v>
      </c>
    </row>
    <row r="17" spans="1:11" ht="17.100000000000001" customHeight="1">
      <c r="A17" s="42"/>
      <c r="B17" s="42"/>
      <c r="C17" s="46" t="s">
        <v>204</v>
      </c>
      <c r="D17" s="84">
        <v>0.28000000000000003</v>
      </c>
      <c r="E17" s="85">
        <v>0</v>
      </c>
      <c r="F17" s="87">
        <v>117000000</v>
      </c>
      <c r="G17" s="1"/>
      <c r="H17" s="46" t="s">
        <v>85</v>
      </c>
      <c r="I17" s="84">
        <v>1.95</v>
      </c>
      <c r="J17" s="85">
        <v>0.52</v>
      </c>
      <c r="K17" s="87">
        <v>75488999.549999997</v>
      </c>
    </row>
    <row r="18" spans="1:11" ht="17.100000000000001" customHeight="1">
      <c r="A18" s="42"/>
      <c r="B18" s="42"/>
      <c r="C18" s="46" t="s">
        <v>85</v>
      </c>
      <c r="D18" s="84">
        <v>1.95</v>
      </c>
      <c r="E18" s="85">
        <v>0.52</v>
      </c>
      <c r="F18" s="87">
        <v>38710769</v>
      </c>
      <c r="G18" s="1"/>
      <c r="H18" s="46" t="s">
        <v>148</v>
      </c>
      <c r="I18" s="84">
        <v>5.7</v>
      </c>
      <c r="J18" s="85">
        <v>-0.35</v>
      </c>
      <c r="K18" s="87">
        <v>49462881.759999998</v>
      </c>
    </row>
    <row r="19" spans="1:11" ht="17.100000000000001" customHeight="1">
      <c r="A19" s="42"/>
      <c r="B19" s="42"/>
      <c r="C19" s="46" t="s">
        <v>252</v>
      </c>
      <c r="D19" s="84">
        <v>0.22</v>
      </c>
      <c r="E19" s="85">
        <v>-4.3499999999999996</v>
      </c>
      <c r="F19" s="87">
        <v>38000000</v>
      </c>
      <c r="G19" s="1"/>
      <c r="H19" s="46" t="s">
        <v>234</v>
      </c>
      <c r="I19" s="84">
        <v>3.3</v>
      </c>
      <c r="J19" s="85">
        <v>-0.6</v>
      </c>
      <c r="K19" s="87">
        <v>38491925.890000001</v>
      </c>
    </row>
    <row r="20" spans="1:11" ht="16.5" customHeight="1">
      <c r="A20" s="42"/>
      <c r="B20" s="42"/>
      <c r="C20" s="46" t="s">
        <v>234</v>
      </c>
      <c r="D20" s="84">
        <v>3.3</v>
      </c>
      <c r="E20" s="85">
        <v>-0.6</v>
      </c>
      <c r="F20" s="87">
        <v>11690794</v>
      </c>
      <c r="G20" s="1"/>
      <c r="H20" s="46" t="s">
        <v>181</v>
      </c>
      <c r="I20" s="84">
        <v>0.13</v>
      </c>
      <c r="J20" s="85">
        <v>-7.14</v>
      </c>
      <c r="K20" s="87">
        <v>34410074.68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zoomScale="130" zoomScaleNormal="130" workbookViewId="0">
      <selection activeCell="K8" sqref="K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4" customHeight="1">
      <c r="A1" s="51"/>
      <c r="B1" s="175" t="s">
        <v>304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7"/>
    </row>
    <row r="2" spans="1:14" s="52" customFormat="1" ht="41.2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61" t="s">
        <v>29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3"/>
    </row>
    <row r="4" spans="1:14" ht="12.95" customHeight="1">
      <c r="A4" s="58"/>
      <c r="B4" s="46" t="s">
        <v>234</v>
      </c>
      <c r="C4" s="59" t="s">
        <v>235</v>
      </c>
      <c r="D4" s="63">
        <v>3.32</v>
      </c>
      <c r="E4" s="84">
        <v>3.32</v>
      </c>
      <c r="F4" s="84">
        <v>3.25</v>
      </c>
      <c r="G4" s="90">
        <v>3.29</v>
      </c>
      <c r="H4" s="90">
        <v>3.31</v>
      </c>
      <c r="I4" s="84">
        <v>3.3</v>
      </c>
      <c r="J4" s="84">
        <v>3.32</v>
      </c>
      <c r="K4" s="85">
        <v>-0.6</v>
      </c>
      <c r="L4" s="86">
        <v>73</v>
      </c>
      <c r="M4" s="87">
        <v>11690794</v>
      </c>
      <c r="N4" s="87">
        <v>38491925.890000001</v>
      </c>
    </row>
    <row r="5" spans="1:14" ht="12.95" customHeight="1">
      <c r="A5" s="58"/>
      <c r="B5" s="46" t="s">
        <v>141</v>
      </c>
      <c r="C5" s="59" t="s">
        <v>142</v>
      </c>
      <c r="D5" s="63">
        <v>0.66</v>
      </c>
      <c r="E5" s="84">
        <v>0.66</v>
      </c>
      <c r="F5" s="84">
        <v>0.65</v>
      </c>
      <c r="G5" s="90">
        <v>0.65</v>
      </c>
      <c r="H5" s="90">
        <v>0.66</v>
      </c>
      <c r="I5" s="84">
        <v>0.65</v>
      </c>
      <c r="J5" s="84">
        <v>0.66</v>
      </c>
      <c r="K5" s="85">
        <v>-1.52</v>
      </c>
      <c r="L5" s="86">
        <v>12</v>
      </c>
      <c r="M5" s="87">
        <v>8496541</v>
      </c>
      <c r="N5" s="87">
        <v>5543102.2000000002</v>
      </c>
    </row>
    <row r="6" spans="1:14" ht="12.95" customHeight="1">
      <c r="A6" s="58"/>
      <c r="B6" s="46" t="s">
        <v>252</v>
      </c>
      <c r="C6" s="59" t="s">
        <v>251</v>
      </c>
      <c r="D6" s="63">
        <v>0.22</v>
      </c>
      <c r="E6" s="84">
        <v>0.22</v>
      </c>
      <c r="F6" s="84">
        <v>0.22</v>
      </c>
      <c r="G6" s="90">
        <v>0.22</v>
      </c>
      <c r="H6" s="90">
        <v>0.23</v>
      </c>
      <c r="I6" s="84">
        <v>0.22</v>
      </c>
      <c r="J6" s="84">
        <v>0.23</v>
      </c>
      <c r="K6" s="85">
        <v>-4.3499999999999996</v>
      </c>
      <c r="L6" s="86">
        <v>7</v>
      </c>
      <c r="M6" s="87">
        <v>38000000</v>
      </c>
      <c r="N6" s="87">
        <v>8360000</v>
      </c>
    </row>
    <row r="7" spans="1:14" ht="12.95" customHeight="1">
      <c r="A7" s="58"/>
      <c r="B7" s="46" t="s">
        <v>204</v>
      </c>
      <c r="C7" s="59" t="s">
        <v>205</v>
      </c>
      <c r="D7" s="63">
        <v>0.28000000000000003</v>
      </c>
      <c r="E7" s="84">
        <v>0.28000000000000003</v>
      </c>
      <c r="F7" s="84">
        <v>0.28000000000000003</v>
      </c>
      <c r="G7" s="90">
        <v>0.28000000000000003</v>
      </c>
      <c r="H7" s="90">
        <v>0.28000000000000003</v>
      </c>
      <c r="I7" s="84">
        <v>0.28000000000000003</v>
      </c>
      <c r="J7" s="84">
        <v>0.28000000000000003</v>
      </c>
      <c r="K7" s="85">
        <v>0</v>
      </c>
      <c r="L7" s="86">
        <v>17</v>
      </c>
      <c r="M7" s="87">
        <v>117000000</v>
      </c>
      <c r="N7" s="87">
        <v>32760000</v>
      </c>
    </row>
    <row r="8" spans="1:14" ht="12.95" customHeight="1">
      <c r="A8" s="58"/>
      <c r="B8" s="46" t="s">
        <v>282</v>
      </c>
      <c r="C8" s="59" t="s">
        <v>281</v>
      </c>
      <c r="D8" s="63">
        <v>0.23</v>
      </c>
      <c r="E8" s="84">
        <v>0.26</v>
      </c>
      <c r="F8" s="84">
        <v>0.23</v>
      </c>
      <c r="G8" s="90">
        <v>0.24</v>
      </c>
      <c r="H8" s="90">
        <v>0.23</v>
      </c>
      <c r="I8" s="84">
        <v>0.25</v>
      </c>
      <c r="J8" s="84">
        <v>0.23</v>
      </c>
      <c r="K8" s="85">
        <v>8.6956521739130377</v>
      </c>
      <c r="L8" s="86">
        <v>9</v>
      </c>
      <c r="M8" s="87">
        <v>9019596</v>
      </c>
      <c r="N8" s="87">
        <v>2145044.86</v>
      </c>
    </row>
    <row r="9" spans="1:14" ht="12.95" customHeight="1">
      <c r="A9" s="58"/>
      <c r="B9" s="46" t="s">
        <v>259</v>
      </c>
      <c r="C9" s="59" t="s">
        <v>260</v>
      </c>
      <c r="D9" s="63">
        <v>1.01</v>
      </c>
      <c r="E9" s="84">
        <v>1.05</v>
      </c>
      <c r="F9" s="84">
        <v>1.01</v>
      </c>
      <c r="G9" s="90">
        <v>1.01</v>
      </c>
      <c r="H9" s="90">
        <v>1</v>
      </c>
      <c r="I9" s="84">
        <v>1.05</v>
      </c>
      <c r="J9" s="84">
        <v>1</v>
      </c>
      <c r="K9" s="85">
        <v>5</v>
      </c>
      <c r="L9" s="86">
        <v>11</v>
      </c>
      <c r="M9" s="87">
        <v>4926124</v>
      </c>
      <c r="N9" s="87">
        <v>4997032.01</v>
      </c>
    </row>
    <row r="10" spans="1:14" ht="12.95" customHeight="1">
      <c r="A10" s="58"/>
      <c r="B10" s="46" t="s">
        <v>175</v>
      </c>
      <c r="C10" s="59" t="s">
        <v>176</v>
      </c>
      <c r="D10" s="63">
        <v>0.06</v>
      </c>
      <c r="E10" s="84">
        <v>0.06</v>
      </c>
      <c r="F10" s="84">
        <v>0.06</v>
      </c>
      <c r="G10" s="90">
        <v>0.06</v>
      </c>
      <c r="H10" s="90">
        <v>0.06</v>
      </c>
      <c r="I10" s="84">
        <v>0.06</v>
      </c>
      <c r="J10" s="84">
        <v>0.06</v>
      </c>
      <c r="K10" s="85">
        <v>0</v>
      </c>
      <c r="L10" s="86">
        <v>6</v>
      </c>
      <c r="M10" s="87">
        <v>7158874</v>
      </c>
      <c r="N10" s="87">
        <v>429532.44</v>
      </c>
    </row>
    <row r="11" spans="1:14" ht="12.95" customHeight="1">
      <c r="A11" s="58"/>
      <c r="B11" s="46" t="s">
        <v>85</v>
      </c>
      <c r="C11" s="59" t="s">
        <v>84</v>
      </c>
      <c r="D11" s="63">
        <v>1.95</v>
      </c>
      <c r="E11" s="84">
        <v>1.96</v>
      </c>
      <c r="F11" s="84">
        <v>1.95</v>
      </c>
      <c r="G11" s="90">
        <v>1.95</v>
      </c>
      <c r="H11" s="90">
        <v>1.95</v>
      </c>
      <c r="I11" s="84">
        <v>1.95</v>
      </c>
      <c r="J11" s="84">
        <v>1.94</v>
      </c>
      <c r="K11" s="85">
        <v>0.52</v>
      </c>
      <c r="L11" s="86">
        <v>43</v>
      </c>
      <c r="M11" s="87">
        <v>38710769</v>
      </c>
      <c r="N11" s="87">
        <v>75488999.549999997</v>
      </c>
    </row>
    <row r="12" spans="1:14" ht="12.95" customHeight="1">
      <c r="A12" s="58"/>
      <c r="B12" s="46" t="s">
        <v>268</v>
      </c>
      <c r="C12" s="59" t="s">
        <v>267</v>
      </c>
      <c r="D12" s="63">
        <v>4.7</v>
      </c>
      <c r="E12" s="84">
        <v>4.7</v>
      </c>
      <c r="F12" s="84">
        <v>4.6900000000000004</v>
      </c>
      <c r="G12" s="90">
        <v>4.7</v>
      </c>
      <c r="H12" s="90">
        <v>4.6900000000000004</v>
      </c>
      <c r="I12" s="84">
        <v>4.6900000000000004</v>
      </c>
      <c r="J12" s="84">
        <v>4.7</v>
      </c>
      <c r="K12" s="85">
        <v>-0.21</v>
      </c>
      <c r="L12" s="86">
        <v>18</v>
      </c>
      <c r="M12" s="87">
        <v>1731911</v>
      </c>
      <c r="N12" s="87">
        <v>8139961.7000000002</v>
      </c>
    </row>
    <row r="13" spans="1:14" ht="12.95" customHeight="1">
      <c r="A13" s="58"/>
      <c r="B13" s="167" t="s">
        <v>92</v>
      </c>
      <c r="C13" s="168"/>
      <c r="D13" s="184"/>
      <c r="E13" s="185"/>
      <c r="F13" s="185"/>
      <c r="G13" s="185"/>
      <c r="H13" s="185"/>
      <c r="I13" s="185"/>
      <c r="J13" s="185"/>
      <c r="K13" s="186"/>
      <c r="L13" s="60">
        <f>SUM(L4:L12)</f>
        <v>196</v>
      </c>
      <c r="M13" s="60">
        <f>SUM(M4:M12)</f>
        <v>236734609</v>
      </c>
      <c r="N13" s="61">
        <f>SUM(N4:N12)</f>
        <v>176355598.64999998</v>
      </c>
    </row>
    <row r="14" spans="1:14" ht="12.95" customHeight="1">
      <c r="A14" s="58"/>
      <c r="B14" s="178" t="s">
        <v>30</v>
      </c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80"/>
    </row>
    <row r="15" spans="1:14" ht="12.95" customHeight="1">
      <c r="A15" s="58"/>
      <c r="B15" s="46" t="s">
        <v>135</v>
      </c>
      <c r="C15" s="59" t="s">
        <v>136</v>
      </c>
      <c r="D15" s="63">
        <v>13.8</v>
      </c>
      <c r="E15" s="84">
        <v>13.95</v>
      </c>
      <c r="F15" s="84">
        <v>13.8</v>
      </c>
      <c r="G15" s="90">
        <v>13.81</v>
      </c>
      <c r="H15" s="90">
        <v>13.77</v>
      </c>
      <c r="I15" s="84">
        <v>13.8</v>
      </c>
      <c r="J15" s="84">
        <v>13.8</v>
      </c>
      <c r="K15" s="85">
        <v>0</v>
      </c>
      <c r="L15" s="86">
        <v>48</v>
      </c>
      <c r="M15" s="87">
        <v>1262457</v>
      </c>
      <c r="N15" s="87">
        <v>17428284.789999999</v>
      </c>
    </row>
    <row r="16" spans="1:14" ht="12.95" customHeight="1">
      <c r="A16" s="58"/>
      <c r="B16" s="46" t="s">
        <v>257</v>
      </c>
      <c r="C16" s="59" t="s">
        <v>258</v>
      </c>
      <c r="D16" s="63">
        <v>3.1</v>
      </c>
      <c r="E16" s="84">
        <v>3.15</v>
      </c>
      <c r="F16" s="84">
        <v>3.1</v>
      </c>
      <c r="G16" s="90">
        <v>3.14</v>
      </c>
      <c r="H16" s="90">
        <v>3.15</v>
      </c>
      <c r="I16" s="84">
        <v>3.15</v>
      </c>
      <c r="J16" s="84">
        <v>3.15</v>
      </c>
      <c r="K16" s="85">
        <v>0</v>
      </c>
      <c r="L16" s="86">
        <v>12</v>
      </c>
      <c r="M16" s="87">
        <v>170995</v>
      </c>
      <c r="N16" s="87">
        <v>536288.5</v>
      </c>
    </row>
    <row r="17" spans="1:14" ht="12.95" customHeight="1">
      <c r="A17" s="58"/>
      <c r="B17" s="167" t="s">
        <v>143</v>
      </c>
      <c r="C17" s="168"/>
      <c r="D17" s="184"/>
      <c r="E17" s="185"/>
      <c r="F17" s="185"/>
      <c r="G17" s="185"/>
      <c r="H17" s="185"/>
      <c r="I17" s="185"/>
      <c r="J17" s="185"/>
      <c r="K17" s="186"/>
      <c r="L17" s="62">
        <f>SUM(L15:L16)</f>
        <v>60</v>
      </c>
      <c r="M17" s="60">
        <f>SUM(M15:M16)</f>
        <v>1433452</v>
      </c>
      <c r="N17" s="48">
        <f>SUM(N15:N16)</f>
        <v>17964573.289999999</v>
      </c>
    </row>
    <row r="18" spans="1:14" ht="12.95" customHeight="1">
      <c r="A18" s="58"/>
      <c r="B18" s="178" t="s">
        <v>97</v>
      </c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80"/>
    </row>
    <row r="19" spans="1:14" ht="12.95" customHeight="1">
      <c r="A19" s="58"/>
      <c r="B19" s="46" t="s">
        <v>220</v>
      </c>
      <c r="C19" s="59" t="s">
        <v>221</v>
      </c>
      <c r="D19" s="63">
        <v>0.95</v>
      </c>
      <c r="E19" s="84">
        <v>0.95</v>
      </c>
      <c r="F19" s="84">
        <v>0.9</v>
      </c>
      <c r="G19" s="90">
        <v>0.9</v>
      </c>
      <c r="H19" s="90">
        <v>0.99</v>
      </c>
      <c r="I19" s="84">
        <v>0.9</v>
      </c>
      <c r="J19" s="84">
        <v>0.99</v>
      </c>
      <c r="K19" s="85">
        <v>-9.09</v>
      </c>
      <c r="L19" s="86">
        <v>10</v>
      </c>
      <c r="M19" s="87">
        <v>4093406</v>
      </c>
      <c r="N19" s="87">
        <v>3686258.25</v>
      </c>
    </row>
    <row r="20" spans="1:14" ht="12.95" customHeight="1">
      <c r="A20" s="58"/>
      <c r="B20" s="46" t="s">
        <v>236</v>
      </c>
      <c r="C20" s="59" t="s">
        <v>237</v>
      </c>
      <c r="D20" s="63">
        <v>0.5</v>
      </c>
      <c r="E20" s="84">
        <v>0.5</v>
      </c>
      <c r="F20" s="84">
        <v>0.5</v>
      </c>
      <c r="G20" s="90">
        <v>0.5</v>
      </c>
      <c r="H20" s="90">
        <v>0.5</v>
      </c>
      <c r="I20" s="84">
        <v>0.5</v>
      </c>
      <c r="J20" s="84">
        <v>0.5</v>
      </c>
      <c r="K20" s="85">
        <v>0</v>
      </c>
      <c r="L20" s="86">
        <v>4</v>
      </c>
      <c r="M20" s="87">
        <v>10300</v>
      </c>
      <c r="N20" s="87">
        <v>5150</v>
      </c>
    </row>
    <row r="21" spans="1:14" ht="12.95" customHeight="1">
      <c r="A21" s="58"/>
      <c r="B21" s="167" t="s">
        <v>309</v>
      </c>
      <c r="C21" s="168"/>
      <c r="D21" s="184"/>
      <c r="E21" s="185"/>
      <c r="F21" s="185"/>
      <c r="G21" s="185"/>
      <c r="H21" s="185"/>
      <c r="I21" s="185"/>
      <c r="J21" s="185"/>
      <c r="K21" s="186"/>
      <c r="L21" s="62">
        <f>SUM(L19:L20)</f>
        <v>14</v>
      </c>
      <c r="M21" s="60">
        <f>SUM(M19:M20)</f>
        <v>4103706</v>
      </c>
      <c r="N21" s="48">
        <f>SUM(N19:N20)</f>
        <v>3691408.25</v>
      </c>
    </row>
    <row r="22" spans="1:14" ht="12.95" customHeight="1">
      <c r="A22" s="58"/>
      <c r="B22" s="164" t="s">
        <v>86</v>
      </c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6"/>
    </row>
    <row r="23" spans="1:14" ht="12.95" customHeight="1">
      <c r="A23" s="58"/>
      <c r="B23" s="46" t="s">
        <v>249</v>
      </c>
      <c r="C23" s="59" t="s">
        <v>250</v>
      </c>
      <c r="D23" s="63">
        <v>25</v>
      </c>
      <c r="E23" s="84">
        <v>25</v>
      </c>
      <c r="F23" s="84">
        <v>23.25</v>
      </c>
      <c r="G23" s="90">
        <v>23.49</v>
      </c>
      <c r="H23" s="90">
        <v>25.06</v>
      </c>
      <c r="I23" s="84">
        <v>23.25</v>
      </c>
      <c r="J23" s="84">
        <v>25</v>
      </c>
      <c r="K23" s="85">
        <v>-7</v>
      </c>
      <c r="L23" s="86">
        <v>16</v>
      </c>
      <c r="M23" s="87">
        <v>199339</v>
      </c>
      <c r="N23" s="87">
        <v>4682305.5</v>
      </c>
    </row>
    <row r="24" spans="1:14" ht="12.95" customHeight="1">
      <c r="A24" s="58"/>
      <c r="B24" s="46" t="s">
        <v>218</v>
      </c>
      <c r="C24" s="59" t="s">
        <v>219</v>
      </c>
      <c r="D24" s="63">
        <v>4</v>
      </c>
      <c r="E24" s="84">
        <v>4</v>
      </c>
      <c r="F24" s="84">
        <v>4</v>
      </c>
      <c r="G24" s="90">
        <v>4</v>
      </c>
      <c r="H24" s="90">
        <v>4</v>
      </c>
      <c r="I24" s="84">
        <v>4</v>
      </c>
      <c r="J24" s="84">
        <v>4</v>
      </c>
      <c r="K24" s="85">
        <v>0</v>
      </c>
      <c r="L24" s="86">
        <v>5</v>
      </c>
      <c r="M24" s="87">
        <v>265000</v>
      </c>
      <c r="N24" s="87">
        <v>1060000</v>
      </c>
    </row>
    <row r="25" spans="1:14" ht="12.95" customHeight="1">
      <c r="A25" s="58"/>
      <c r="B25" s="46" t="s">
        <v>169</v>
      </c>
      <c r="C25" s="59" t="s">
        <v>170</v>
      </c>
      <c r="D25" s="63">
        <v>3.3</v>
      </c>
      <c r="E25" s="84">
        <v>3.3</v>
      </c>
      <c r="F25" s="84">
        <v>3.11</v>
      </c>
      <c r="G25" s="90">
        <v>3.14</v>
      </c>
      <c r="H25" s="90">
        <v>3.31</v>
      </c>
      <c r="I25" s="84">
        <v>3.16</v>
      </c>
      <c r="J25" s="84">
        <v>3.3</v>
      </c>
      <c r="K25" s="85">
        <v>-4.24</v>
      </c>
      <c r="L25" s="86">
        <v>52</v>
      </c>
      <c r="M25" s="87">
        <v>7813406</v>
      </c>
      <c r="N25" s="87">
        <v>24559874.77</v>
      </c>
    </row>
    <row r="26" spans="1:14" ht="12.95" customHeight="1">
      <c r="A26" s="58"/>
      <c r="B26" s="167" t="s">
        <v>93</v>
      </c>
      <c r="C26" s="168"/>
      <c r="D26" s="169"/>
      <c r="E26" s="170"/>
      <c r="F26" s="170"/>
      <c r="G26" s="170"/>
      <c r="H26" s="170"/>
      <c r="I26" s="170"/>
      <c r="J26" s="170"/>
      <c r="K26" s="171"/>
      <c r="L26" s="65">
        <f>SUM(L23:L25)</f>
        <v>73</v>
      </c>
      <c r="M26" s="65">
        <f>SUM(M23:M25)</f>
        <v>8277745</v>
      </c>
      <c r="N26" s="65">
        <f>SUM(N23:N25)</f>
        <v>30302180.27</v>
      </c>
    </row>
    <row r="27" spans="1:14" ht="12.95" customHeight="1">
      <c r="A27" s="58"/>
      <c r="B27" s="164" t="s">
        <v>87</v>
      </c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6"/>
    </row>
    <row r="28" spans="1:14" ht="12.95" customHeight="1">
      <c r="A28" s="58"/>
      <c r="B28" s="46" t="s">
        <v>148</v>
      </c>
      <c r="C28" s="59" t="s">
        <v>149</v>
      </c>
      <c r="D28" s="63">
        <v>5.72</v>
      </c>
      <c r="E28" s="84">
        <v>5.72</v>
      </c>
      <c r="F28" s="84">
        <v>5.67</v>
      </c>
      <c r="G28" s="90">
        <v>5.7</v>
      </c>
      <c r="H28" s="90">
        <v>5.75</v>
      </c>
      <c r="I28" s="84">
        <v>5.7</v>
      </c>
      <c r="J28" s="84">
        <v>5.72</v>
      </c>
      <c r="K28" s="85">
        <v>-0.35</v>
      </c>
      <c r="L28" s="86">
        <v>71</v>
      </c>
      <c r="M28" s="87">
        <v>8681857</v>
      </c>
      <c r="N28" s="87">
        <v>49462881.759999998</v>
      </c>
    </row>
    <row r="29" spans="1:14" ht="12.95" customHeight="1">
      <c r="A29" s="58"/>
      <c r="B29" s="46" t="s">
        <v>102</v>
      </c>
      <c r="C29" s="59" t="s">
        <v>103</v>
      </c>
      <c r="D29" s="63">
        <v>2.1</v>
      </c>
      <c r="E29" s="84">
        <v>2.1</v>
      </c>
      <c r="F29" s="84">
        <v>2.1</v>
      </c>
      <c r="G29" s="90">
        <v>2.1</v>
      </c>
      <c r="H29" s="90">
        <v>2.1</v>
      </c>
      <c r="I29" s="84">
        <v>2.1</v>
      </c>
      <c r="J29" s="84">
        <v>2.1</v>
      </c>
      <c r="K29" s="85">
        <v>0</v>
      </c>
      <c r="L29" s="86">
        <v>14</v>
      </c>
      <c r="M29" s="87">
        <v>825000</v>
      </c>
      <c r="N29" s="87">
        <v>1732500</v>
      </c>
    </row>
    <row r="30" spans="1:14" ht="12.95" customHeight="1">
      <c r="A30" s="58"/>
      <c r="B30" s="46" t="s">
        <v>187</v>
      </c>
      <c r="C30" s="59" t="s">
        <v>188</v>
      </c>
      <c r="D30" s="63">
        <v>2.85</v>
      </c>
      <c r="E30" s="84">
        <v>2.9</v>
      </c>
      <c r="F30" s="84">
        <v>2.85</v>
      </c>
      <c r="G30" s="90">
        <v>2.89</v>
      </c>
      <c r="H30" s="90">
        <v>2.88</v>
      </c>
      <c r="I30" s="84">
        <v>2.9</v>
      </c>
      <c r="J30" s="84">
        <v>2.85</v>
      </c>
      <c r="K30" s="85">
        <v>1.75</v>
      </c>
      <c r="L30" s="86">
        <v>17</v>
      </c>
      <c r="M30" s="87">
        <v>1675732</v>
      </c>
      <c r="N30" s="87">
        <v>4849611.2</v>
      </c>
    </row>
    <row r="31" spans="1:14" ht="12.95" customHeight="1">
      <c r="A31" s="58"/>
      <c r="B31" s="46" t="s">
        <v>177</v>
      </c>
      <c r="C31" s="59" t="s">
        <v>178</v>
      </c>
      <c r="D31" s="63">
        <v>17.2</v>
      </c>
      <c r="E31" s="99">
        <v>17.2</v>
      </c>
      <c r="F31" s="99">
        <v>17.2</v>
      </c>
      <c r="G31" s="99">
        <v>17.2</v>
      </c>
      <c r="H31" s="99">
        <v>17</v>
      </c>
      <c r="I31" s="99">
        <v>17.2</v>
      </c>
      <c r="J31" s="99">
        <v>17</v>
      </c>
      <c r="K31" s="102">
        <v>1.18</v>
      </c>
      <c r="L31" s="103">
        <v>1</v>
      </c>
      <c r="M31" s="104">
        <v>600</v>
      </c>
      <c r="N31" s="104">
        <v>10320</v>
      </c>
    </row>
    <row r="32" spans="1:14" ht="12.95" customHeight="1">
      <c r="A32" s="58"/>
      <c r="B32" s="46" t="s">
        <v>216</v>
      </c>
      <c r="C32" s="59" t="s">
        <v>217</v>
      </c>
      <c r="D32" s="84">
        <v>2.4500000000000002</v>
      </c>
      <c r="E32" s="99">
        <v>2.4500000000000002</v>
      </c>
      <c r="F32" s="99">
        <v>2.4500000000000002</v>
      </c>
      <c r="G32" s="99">
        <v>2.4500000000000002</v>
      </c>
      <c r="H32" s="99">
        <v>2.4500000000000002</v>
      </c>
      <c r="I32" s="99">
        <v>2.4500000000000002</v>
      </c>
      <c r="J32" s="99">
        <v>2.4500000000000002</v>
      </c>
      <c r="K32" s="102">
        <v>0</v>
      </c>
      <c r="L32" s="103">
        <v>3</v>
      </c>
      <c r="M32" s="104">
        <v>17297</v>
      </c>
      <c r="N32" s="104">
        <v>42377.65</v>
      </c>
    </row>
    <row r="33" spans="1:14" ht="12.95" customHeight="1">
      <c r="A33" s="58"/>
      <c r="B33" s="46" t="s">
        <v>296</v>
      </c>
      <c r="C33" s="59" t="s">
        <v>297</v>
      </c>
      <c r="D33" s="84">
        <v>2.16</v>
      </c>
      <c r="E33" s="84">
        <v>2.16</v>
      </c>
      <c r="F33" s="84">
        <v>2.13</v>
      </c>
      <c r="G33" s="90">
        <v>2.14</v>
      </c>
      <c r="H33" s="90">
        <v>2.17</v>
      </c>
      <c r="I33" s="84">
        <v>2.13</v>
      </c>
      <c r="J33" s="84">
        <v>2.15</v>
      </c>
      <c r="K33" s="85">
        <v>-0.93</v>
      </c>
      <c r="L33" s="86">
        <v>22</v>
      </c>
      <c r="M33" s="87">
        <v>980080</v>
      </c>
      <c r="N33" s="87">
        <v>2094262.34</v>
      </c>
    </row>
    <row r="34" spans="1:14" ht="12.95" customHeight="1">
      <c r="A34" s="58"/>
      <c r="B34" s="46" t="s">
        <v>139</v>
      </c>
      <c r="C34" s="59" t="s">
        <v>140</v>
      </c>
      <c r="D34" s="84">
        <v>1.85</v>
      </c>
      <c r="E34" s="84">
        <v>1.85</v>
      </c>
      <c r="F34" s="99">
        <v>1.85</v>
      </c>
      <c r="G34" s="99">
        <v>1.85</v>
      </c>
      <c r="H34" s="63">
        <v>1.85</v>
      </c>
      <c r="I34" s="99">
        <v>1.85</v>
      </c>
      <c r="J34" s="99">
        <v>1.85</v>
      </c>
      <c r="K34" s="102">
        <v>0</v>
      </c>
      <c r="L34" s="103">
        <v>2</v>
      </c>
      <c r="M34" s="104">
        <v>50588</v>
      </c>
      <c r="N34" s="104">
        <v>93587.8</v>
      </c>
    </row>
    <row r="35" spans="1:14" ht="12.95" customHeight="1">
      <c r="A35" s="58"/>
      <c r="B35" s="46" t="s">
        <v>208</v>
      </c>
      <c r="C35" s="59" t="s">
        <v>209</v>
      </c>
      <c r="D35" s="84">
        <v>5.53</v>
      </c>
      <c r="E35" s="84">
        <v>5.53</v>
      </c>
      <c r="F35" s="84">
        <v>5.53</v>
      </c>
      <c r="G35" s="90">
        <v>5.53</v>
      </c>
      <c r="H35" s="90">
        <v>5.61</v>
      </c>
      <c r="I35" s="84">
        <v>5.53</v>
      </c>
      <c r="J35" s="84">
        <v>5.6</v>
      </c>
      <c r="K35" s="85">
        <v>-1.25</v>
      </c>
      <c r="L35" s="86">
        <v>1</v>
      </c>
      <c r="M35" s="87">
        <v>179</v>
      </c>
      <c r="N35" s="87">
        <v>989.87</v>
      </c>
    </row>
    <row r="36" spans="1:14" ht="12.95" customHeight="1">
      <c r="A36" s="58"/>
      <c r="B36" s="46" t="s">
        <v>192</v>
      </c>
      <c r="C36" s="59" t="s">
        <v>155</v>
      </c>
      <c r="D36" s="63">
        <v>2.2799999999999998</v>
      </c>
      <c r="E36" s="84">
        <v>2.2799999999999998</v>
      </c>
      <c r="F36" s="84">
        <v>2.2400000000000002</v>
      </c>
      <c r="G36" s="90">
        <v>2.2400000000000002</v>
      </c>
      <c r="H36" s="90">
        <v>2.2799999999999998</v>
      </c>
      <c r="I36" s="84">
        <v>2.2400000000000002</v>
      </c>
      <c r="J36" s="84">
        <v>2.2799999999999998</v>
      </c>
      <c r="K36" s="85">
        <v>-1.75</v>
      </c>
      <c r="L36" s="86">
        <v>4</v>
      </c>
      <c r="M36" s="87">
        <v>160000</v>
      </c>
      <c r="N36" s="87">
        <v>359030</v>
      </c>
    </row>
    <row r="37" spans="1:14" ht="12.95" customHeight="1">
      <c r="A37" s="58"/>
      <c r="B37" s="167" t="s">
        <v>94</v>
      </c>
      <c r="C37" s="168"/>
      <c r="D37" s="169"/>
      <c r="E37" s="170"/>
      <c r="F37" s="170"/>
      <c r="G37" s="170"/>
      <c r="H37" s="170"/>
      <c r="I37" s="170"/>
      <c r="J37" s="170"/>
      <c r="K37" s="171"/>
      <c r="L37" s="65">
        <f>SUM(L28:L36)</f>
        <v>135</v>
      </c>
      <c r="M37" s="65">
        <f>SUM(M28:M36)</f>
        <v>12391333</v>
      </c>
      <c r="N37" s="65">
        <f>SUM(N28:N36)</f>
        <v>58645560.619999997</v>
      </c>
    </row>
    <row r="38" spans="1:14" ht="12.95" customHeight="1">
      <c r="A38" s="58"/>
      <c r="B38" s="164" t="s">
        <v>31</v>
      </c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6"/>
    </row>
    <row r="39" spans="1:14" ht="12.95" customHeight="1">
      <c r="A39" s="58"/>
      <c r="B39" s="46" t="s">
        <v>171</v>
      </c>
      <c r="C39" s="59" t="s">
        <v>172</v>
      </c>
      <c r="D39" s="63">
        <v>11.7</v>
      </c>
      <c r="E39" s="84">
        <v>11.7</v>
      </c>
      <c r="F39" s="84">
        <v>11.7</v>
      </c>
      <c r="G39" s="90">
        <v>11.7</v>
      </c>
      <c r="H39" s="90">
        <v>11.8</v>
      </c>
      <c r="I39" s="84">
        <v>11.7</v>
      </c>
      <c r="J39" s="84">
        <v>11.8</v>
      </c>
      <c r="K39" s="85">
        <v>-0.85</v>
      </c>
      <c r="L39" s="86">
        <v>1</v>
      </c>
      <c r="M39" s="87">
        <v>7390</v>
      </c>
      <c r="N39" s="87">
        <v>86463</v>
      </c>
    </row>
    <row r="40" spans="1:14" ht="12.95" customHeight="1">
      <c r="A40" s="58"/>
      <c r="B40" s="46" t="s">
        <v>283</v>
      </c>
      <c r="C40" s="59" t="s">
        <v>284</v>
      </c>
      <c r="D40" s="63">
        <v>104</v>
      </c>
      <c r="E40" s="84">
        <v>104</v>
      </c>
      <c r="F40" s="84">
        <v>104</v>
      </c>
      <c r="G40" s="90">
        <v>104</v>
      </c>
      <c r="H40" s="90">
        <v>100.01</v>
      </c>
      <c r="I40" s="84">
        <v>104</v>
      </c>
      <c r="J40" s="84">
        <v>100.01</v>
      </c>
      <c r="K40" s="85">
        <v>3.99</v>
      </c>
      <c r="L40" s="86">
        <v>12</v>
      </c>
      <c r="M40" s="87">
        <v>6824280</v>
      </c>
      <c r="N40" s="87">
        <v>709725120</v>
      </c>
    </row>
    <row r="41" spans="1:14" ht="12.95" customHeight="1">
      <c r="A41" s="58"/>
      <c r="B41" s="46" t="s">
        <v>124</v>
      </c>
      <c r="C41" s="59" t="s">
        <v>123</v>
      </c>
      <c r="D41" s="63">
        <v>9.25</v>
      </c>
      <c r="E41" s="84">
        <v>9.25</v>
      </c>
      <c r="F41" s="84">
        <v>9.1999999999999993</v>
      </c>
      <c r="G41" s="90">
        <v>9.2200000000000006</v>
      </c>
      <c r="H41" s="90">
        <v>9.35</v>
      </c>
      <c r="I41" s="84">
        <v>9.1999999999999993</v>
      </c>
      <c r="J41" s="84">
        <v>9.35</v>
      </c>
      <c r="K41" s="85">
        <v>-1.6</v>
      </c>
      <c r="L41" s="86">
        <v>2</v>
      </c>
      <c r="M41" s="87">
        <v>150000</v>
      </c>
      <c r="N41" s="87">
        <v>1382500</v>
      </c>
    </row>
    <row r="42" spans="1:14" ht="12.95" customHeight="1">
      <c r="A42" s="58"/>
      <c r="B42" s="46" t="s">
        <v>130</v>
      </c>
      <c r="C42" s="59" t="s">
        <v>129</v>
      </c>
      <c r="D42" s="63">
        <v>45</v>
      </c>
      <c r="E42" s="84">
        <v>45</v>
      </c>
      <c r="F42" s="84">
        <v>45</v>
      </c>
      <c r="G42" s="90">
        <v>45</v>
      </c>
      <c r="H42" s="90">
        <v>45.11</v>
      </c>
      <c r="I42" s="84">
        <v>45</v>
      </c>
      <c r="J42" s="84">
        <v>45</v>
      </c>
      <c r="K42" s="85">
        <v>0</v>
      </c>
      <c r="L42" s="86">
        <v>4</v>
      </c>
      <c r="M42" s="87">
        <v>120000</v>
      </c>
      <c r="N42" s="87">
        <v>5400000</v>
      </c>
    </row>
    <row r="43" spans="1:14" ht="12.95" customHeight="1">
      <c r="A43" s="58"/>
      <c r="B43" s="46" t="s">
        <v>232</v>
      </c>
      <c r="C43" s="59" t="s">
        <v>233</v>
      </c>
      <c r="D43" s="63">
        <v>9.25</v>
      </c>
      <c r="E43" s="84">
        <v>9.25</v>
      </c>
      <c r="F43" s="84">
        <v>9.25</v>
      </c>
      <c r="G43" s="90">
        <v>9.25</v>
      </c>
      <c r="H43" s="90">
        <v>9.25</v>
      </c>
      <c r="I43" s="84">
        <v>9.25</v>
      </c>
      <c r="J43" s="84">
        <v>9.25</v>
      </c>
      <c r="K43" s="85">
        <v>0</v>
      </c>
      <c r="L43" s="86">
        <v>2</v>
      </c>
      <c r="M43" s="87">
        <v>100000</v>
      </c>
      <c r="N43" s="87">
        <v>925000</v>
      </c>
    </row>
    <row r="44" spans="1:14" ht="12.95" customHeight="1">
      <c r="A44" s="58"/>
      <c r="B44" s="46" t="s">
        <v>271</v>
      </c>
      <c r="C44" s="59" t="s">
        <v>272</v>
      </c>
      <c r="D44" s="63">
        <v>17.510000000000002</v>
      </c>
      <c r="E44" s="84">
        <v>17.510000000000002</v>
      </c>
      <c r="F44" s="84">
        <v>17.510000000000002</v>
      </c>
      <c r="G44" s="90">
        <v>17.510000000000002</v>
      </c>
      <c r="H44" s="90">
        <v>15.24</v>
      </c>
      <c r="I44" s="84">
        <v>17.510000000000002</v>
      </c>
      <c r="J44" s="84">
        <v>15.23</v>
      </c>
      <c r="K44" s="85">
        <v>14.97</v>
      </c>
      <c r="L44" s="86">
        <v>1</v>
      </c>
      <c r="M44" s="87">
        <v>5000</v>
      </c>
      <c r="N44" s="87">
        <v>87550</v>
      </c>
    </row>
    <row r="45" spans="1:14" ht="12.95" customHeight="1">
      <c r="A45" s="58"/>
      <c r="B45" s="167" t="s">
        <v>95</v>
      </c>
      <c r="C45" s="168"/>
      <c r="D45" s="187"/>
      <c r="E45" s="188"/>
      <c r="F45" s="188"/>
      <c r="G45" s="188"/>
      <c r="H45" s="188"/>
      <c r="I45" s="188"/>
      <c r="J45" s="188"/>
      <c r="K45" s="183"/>
      <c r="L45" s="64">
        <f>SUM(L39:L44)</f>
        <v>22</v>
      </c>
      <c r="M45" s="61">
        <f>SUM(M39:M44)</f>
        <v>7206670</v>
      </c>
      <c r="N45" s="61">
        <f>SUM(N39:N44)</f>
        <v>717606633</v>
      </c>
    </row>
    <row r="46" spans="1:14" ht="12.95" customHeight="1">
      <c r="A46" s="58"/>
      <c r="B46" s="178" t="s">
        <v>88</v>
      </c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80"/>
    </row>
    <row r="47" spans="1:14" ht="12.95" customHeight="1">
      <c r="A47" s="58"/>
      <c r="B47" s="46" t="s">
        <v>292</v>
      </c>
      <c r="C47" s="59" t="s">
        <v>293</v>
      </c>
      <c r="D47" s="63">
        <v>8.6999999999999993</v>
      </c>
      <c r="E47" s="84">
        <v>8.6999999999999993</v>
      </c>
      <c r="F47" s="84">
        <v>7.4</v>
      </c>
      <c r="G47" s="90">
        <v>7.66</v>
      </c>
      <c r="H47" s="90">
        <v>8.73</v>
      </c>
      <c r="I47" s="84">
        <v>7.8</v>
      </c>
      <c r="J47" s="84">
        <v>8.6999999999999993</v>
      </c>
      <c r="K47" s="85">
        <v>-10.34</v>
      </c>
      <c r="L47" s="86">
        <v>17</v>
      </c>
      <c r="M47" s="87">
        <v>197905</v>
      </c>
      <c r="N47" s="87">
        <v>1515136.48</v>
      </c>
    </row>
    <row r="48" spans="1:14" ht="12.95" customHeight="1">
      <c r="A48" s="58"/>
      <c r="B48" s="46" t="s">
        <v>230</v>
      </c>
      <c r="C48" s="59" t="s">
        <v>231</v>
      </c>
      <c r="D48" s="63">
        <v>4.5999999999999996</v>
      </c>
      <c r="E48" s="84">
        <v>4.5999999999999996</v>
      </c>
      <c r="F48" s="84">
        <v>4.5999999999999996</v>
      </c>
      <c r="G48" s="90">
        <v>4.5999999999999996</v>
      </c>
      <c r="H48" s="90">
        <v>4.5999999999999996</v>
      </c>
      <c r="I48" s="84">
        <v>4.5999999999999996</v>
      </c>
      <c r="J48" s="84">
        <v>4.5999999999999996</v>
      </c>
      <c r="K48" s="85">
        <v>0</v>
      </c>
      <c r="L48" s="86">
        <v>1</v>
      </c>
      <c r="M48" s="87">
        <v>12056</v>
      </c>
      <c r="N48" s="87">
        <v>55457.599999999999</v>
      </c>
    </row>
    <row r="49" spans="1:14" ht="12.95" customHeight="1">
      <c r="A49" s="58"/>
      <c r="B49" s="46" t="s">
        <v>263</v>
      </c>
      <c r="C49" s="59" t="s">
        <v>264</v>
      </c>
      <c r="D49" s="63">
        <v>11.35</v>
      </c>
      <c r="E49" s="84">
        <v>11.35</v>
      </c>
      <c r="F49" s="84">
        <v>11.35</v>
      </c>
      <c r="G49" s="90">
        <v>11.35</v>
      </c>
      <c r="H49" s="90">
        <v>11.4</v>
      </c>
      <c r="I49" s="84">
        <v>11.35</v>
      </c>
      <c r="J49" s="84">
        <v>11.4</v>
      </c>
      <c r="K49" s="85">
        <v>-0.44</v>
      </c>
      <c r="L49" s="86">
        <v>1</v>
      </c>
      <c r="M49" s="87">
        <v>697</v>
      </c>
      <c r="N49" s="87">
        <v>7910.95</v>
      </c>
    </row>
    <row r="50" spans="1:14" ht="12.95" customHeight="1">
      <c r="A50" s="58"/>
      <c r="B50" s="167" t="s">
        <v>238</v>
      </c>
      <c r="C50" s="168"/>
      <c r="D50" s="187"/>
      <c r="E50" s="188"/>
      <c r="F50" s="188"/>
      <c r="G50" s="188"/>
      <c r="H50" s="188"/>
      <c r="I50" s="188"/>
      <c r="J50" s="188"/>
      <c r="K50" s="183"/>
      <c r="L50" s="64">
        <f>SUM(L47:L49)</f>
        <v>19</v>
      </c>
      <c r="M50" s="61">
        <f>SUM(M47:M49)</f>
        <v>210658</v>
      </c>
      <c r="N50" s="61">
        <f>SUM(N47:N49)</f>
        <v>1578505.03</v>
      </c>
    </row>
    <row r="51" spans="1:14" s="52" customFormat="1" ht="12.95" customHeight="1">
      <c r="B51" s="66" t="s">
        <v>32</v>
      </c>
      <c r="C51" s="172"/>
      <c r="D51" s="173"/>
      <c r="E51" s="173"/>
      <c r="F51" s="173"/>
      <c r="G51" s="173"/>
      <c r="H51" s="173"/>
      <c r="I51" s="173"/>
      <c r="J51" s="173"/>
      <c r="K51" s="174"/>
      <c r="L51" s="67">
        <f>L50+L45+L37+L26+L17+L13+L21</f>
        <v>519</v>
      </c>
      <c r="M51" s="67">
        <f t="shared" ref="M51:N51" si="0">M50+M45+M37+M26+M17+M13+M21</f>
        <v>270358173</v>
      </c>
      <c r="N51" s="67">
        <f t="shared" si="0"/>
        <v>1006144459.1099999</v>
      </c>
    </row>
    <row r="52" spans="1:14" s="52" customFormat="1" ht="30" customHeight="1">
      <c r="A52" s="51"/>
      <c r="B52" s="175" t="s">
        <v>303</v>
      </c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7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ht="14.1" customHeight="1">
      <c r="A54" s="58"/>
      <c r="B54" s="161" t="s">
        <v>29</v>
      </c>
      <c r="C54" s="162"/>
      <c r="D54" s="162"/>
      <c r="E54" s="162"/>
      <c r="F54" s="162"/>
      <c r="G54" s="162"/>
      <c r="H54" s="162"/>
      <c r="I54" s="162"/>
      <c r="J54" s="162"/>
      <c r="K54" s="162"/>
      <c r="L54" s="162"/>
      <c r="M54" s="162"/>
      <c r="N54" s="163"/>
    </row>
    <row r="55" spans="1:14" ht="14.1" customHeight="1">
      <c r="A55" s="58"/>
      <c r="B55" s="46" t="s">
        <v>198</v>
      </c>
      <c r="C55" s="59" t="s">
        <v>199</v>
      </c>
      <c r="D55" s="90">
        <v>0.25</v>
      </c>
      <c r="E55" s="90">
        <v>0.25</v>
      </c>
      <c r="F55" s="90">
        <v>0.25</v>
      </c>
      <c r="G55" s="90">
        <v>0.25</v>
      </c>
      <c r="H55" s="90">
        <v>0.25</v>
      </c>
      <c r="I55" s="90">
        <v>0.25</v>
      </c>
      <c r="J55" s="90">
        <v>0.25</v>
      </c>
      <c r="K55" s="95">
        <v>0</v>
      </c>
      <c r="L55" s="96">
        <v>1</v>
      </c>
      <c r="M55" s="97">
        <v>112000</v>
      </c>
      <c r="N55" s="97">
        <v>28000</v>
      </c>
    </row>
    <row r="56" spans="1:14" ht="14.1" customHeight="1">
      <c r="A56" s="58"/>
      <c r="B56" s="46" t="s">
        <v>266</v>
      </c>
      <c r="C56" s="59" t="s">
        <v>265</v>
      </c>
      <c r="D56" s="90">
        <v>0.28000000000000003</v>
      </c>
      <c r="E56" s="90">
        <v>0.28000000000000003</v>
      </c>
      <c r="F56" s="90">
        <v>0.25</v>
      </c>
      <c r="G56" s="90">
        <v>0.28000000000000003</v>
      </c>
      <c r="H56" s="90">
        <v>0.22</v>
      </c>
      <c r="I56" s="90">
        <v>0.25</v>
      </c>
      <c r="J56" s="90">
        <v>0.24</v>
      </c>
      <c r="K56" s="95">
        <v>4.17</v>
      </c>
      <c r="L56" s="96">
        <v>3</v>
      </c>
      <c r="M56" s="97">
        <v>11450</v>
      </c>
      <c r="N56" s="97">
        <v>3176</v>
      </c>
    </row>
    <row r="57" spans="1:14" s="52" customFormat="1" ht="14.1" customHeight="1">
      <c r="B57" s="167" t="s">
        <v>92</v>
      </c>
      <c r="C57" s="168"/>
      <c r="D57" s="169"/>
      <c r="E57" s="170"/>
      <c r="F57" s="170"/>
      <c r="G57" s="170"/>
      <c r="H57" s="170"/>
      <c r="I57" s="170"/>
      <c r="J57" s="170"/>
      <c r="K57" s="171"/>
      <c r="L57" s="60">
        <f>SUM(L55:L56)</f>
        <v>4</v>
      </c>
      <c r="M57" s="60">
        <f>SUM(M55:M56)</f>
        <v>123450</v>
      </c>
      <c r="N57" s="61">
        <f>SUM(N55:N56)</f>
        <v>31176</v>
      </c>
    </row>
    <row r="58" spans="1:14" ht="14.1" customHeight="1">
      <c r="A58" s="58"/>
      <c r="B58" s="164" t="s">
        <v>87</v>
      </c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6"/>
    </row>
    <row r="59" spans="1:14" s="52" customFormat="1" ht="14.1" customHeight="1">
      <c r="B59" s="46" t="s">
        <v>35</v>
      </c>
      <c r="C59" s="59" t="s">
        <v>36</v>
      </c>
      <c r="D59" s="90">
        <v>2.96</v>
      </c>
      <c r="E59" s="90">
        <v>2.96</v>
      </c>
      <c r="F59" s="90">
        <v>2.9</v>
      </c>
      <c r="G59" s="90">
        <v>2.96</v>
      </c>
      <c r="H59" s="90">
        <v>2.96</v>
      </c>
      <c r="I59" s="90">
        <v>2.96</v>
      </c>
      <c r="J59" s="90">
        <v>2.96</v>
      </c>
      <c r="K59" s="95">
        <v>0</v>
      </c>
      <c r="L59" s="96">
        <v>12</v>
      </c>
      <c r="M59" s="97">
        <v>1425580</v>
      </c>
      <c r="N59" s="97">
        <v>4218876.62</v>
      </c>
    </row>
    <row r="60" spans="1:14" ht="14.1" customHeight="1">
      <c r="A60" s="58"/>
      <c r="B60" s="167" t="s">
        <v>94</v>
      </c>
      <c r="C60" s="168"/>
      <c r="D60" s="169"/>
      <c r="E60" s="170"/>
      <c r="F60" s="170"/>
      <c r="G60" s="170"/>
      <c r="H60" s="170"/>
      <c r="I60" s="170"/>
      <c r="J60" s="170"/>
      <c r="K60" s="171"/>
      <c r="L60" s="65">
        <f>SUM(L59:L59)</f>
        <v>12</v>
      </c>
      <c r="M60" s="65">
        <f>SUM(M59:M59)</f>
        <v>1425580</v>
      </c>
      <c r="N60" s="65">
        <f>SUM(N59:N59)</f>
        <v>4218876.62</v>
      </c>
    </row>
    <row r="61" spans="1:14" s="52" customFormat="1" ht="14.1" customHeight="1">
      <c r="B61" s="66" t="s">
        <v>150</v>
      </c>
      <c r="C61" s="172"/>
      <c r="D61" s="173"/>
      <c r="E61" s="173"/>
      <c r="F61" s="173"/>
      <c r="G61" s="173"/>
      <c r="H61" s="173"/>
      <c r="I61" s="173"/>
      <c r="J61" s="173"/>
      <c r="K61" s="174"/>
      <c r="L61" s="67">
        <f>L60+L57</f>
        <v>16</v>
      </c>
      <c r="M61" s="67">
        <f t="shared" ref="M61:N61" si="1">M60+M57</f>
        <v>1549030</v>
      </c>
      <c r="N61" s="67">
        <f t="shared" si="1"/>
        <v>4250052.62</v>
      </c>
    </row>
    <row r="62" spans="1:14" s="52" customFormat="1" ht="30" customHeight="1">
      <c r="A62" s="51"/>
      <c r="B62" s="175" t="s">
        <v>302</v>
      </c>
      <c r="C62" s="176"/>
      <c r="D62" s="176"/>
      <c r="E62" s="176"/>
      <c r="F62" s="176"/>
      <c r="G62" s="176"/>
      <c r="H62" s="176"/>
      <c r="I62" s="176"/>
      <c r="J62" s="176"/>
      <c r="K62" s="176"/>
      <c r="L62" s="176"/>
      <c r="M62" s="176"/>
      <c r="N62" s="177"/>
    </row>
    <row r="63" spans="1:14" s="52" customFormat="1" ht="48" customHeight="1">
      <c r="B63" s="53" t="s">
        <v>15</v>
      </c>
      <c r="C63" s="54" t="s">
        <v>20</v>
      </c>
      <c r="D63" s="54" t="s">
        <v>21</v>
      </c>
      <c r="E63" s="54" t="s">
        <v>22</v>
      </c>
      <c r="F63" s="54" t="s">
        <v>23</v>
      </c>
      <c r="G63" s="54" t="s">
        <v>24</v>
      </c>
      <c r="H63" s="54" t="s">
        <v>25</v>
      </c>
      <c r="I63" s="54" t="s">
        <v>19</v>
      </c>
      <c r="J63" s="54" t="s">
        <v>26</v>
      </c>
      <c r="K63" s="55" t="s">
        <v>27</v>
      </c>
      <c r="L63" s="56" t="s">
        <v>28</v>
      </c>
      <c r="M63" s="56" t="s">
        <v>18</v>
      </c>
      <c r="N63" s="57" t="s">
        <v>7</v>
      </c>
    </row>
    <row r="64" spans="1:14" ht="14.1" customHeight="1">
      <c r="A64" s="58"/>
      <c r="B64" s="164" t="s">
        <v>29</v>
      </c>
      <c r="C64" s="165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6"/>
    </row>
    <row r="65" spans="1:14" ht="14.1" customHeight="1">
      <c r="A65" s="58"/>
      <c r="B65" s="46" t="s">
        <v>181</v>
      </c>
      <c r="C65" s="59" t="s">
        <v>182</v>
      </c>
      <c r="D65" s="63">
        <v>0.14000000000000001</v>
      </c>
      <c r="E65" s="84">
        <v>0.14000000000000001</v>
      </c>
      <c r="F65" s="84">
        <v>0.13</v>
      </c>
      <c r="G65" s="90">
        <v>0.13</v>
      </c>
      <c r="H65" s="90">
        <v>0.14000000000000001</v>
      </c>
      <c r="I65" s="84">
        <v>0.13</v>
      </c>
      <c r="J65" s="84">
        <v>0.14000000000000001</v>
      </c>
      <c r="K65" s="85">
        <v>-7.14</v>
      </c>
      <c r="L65" s="86">
        <v>52</v>
      </c>
      <c r="M65" s="87">
        <v>264539036</v>
      </c>
      <c r="N65" s="87">
        <v>34410074.68</v>
      </c>
    </row>
    <row r="66" spans="1:14" ht="14.1" customHeight="1">
      <c r="A66" s="58"/>
      <c r="B66" s="167" t="s">
        <v>92</v>
      </c>
      <c r="C66" s="168"/>
      <c r="D66" s="169"/>
      <c r="E66" s="170"/>
      <c r="F66" s="170"/>
      <c r="G66" s="170"/>
      <c r="H66" s="170"/>
      <c r="I66" s="170"/>
      <c r="J66" s="170"/>
      <c r="K66" s="171"/>
      <c r="L66" s="65">
        <f>SUM(L65:L65)</f>
        <v>52</v>
      </c>
      <c r="M66" s="65">
        <f>SUM(M65:M65)</f>
        <v>264539036</v>
      </c>
      <c r="N66" s="65">
        <f>SUM(N65:N65)</f>
        <v>34410074.68</v>
      </c>
    </row>
    <row r="67" spans="1:14" ht="14.1" customHeight="1">
      <c r="A67" s="58"/>
      <c r="B67" s="164" t="s">
        <v>86</v>
      </c>
      <c r="C67" s="165"/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6"/>
    </row>
    <row r="68" spans="1:14" ht="14.1" customHeight="1">
      <c r="A68" s="58"/>
      <c r="B68" s="46" t="s">
        <v>253</v>
      </c>
      <c r="C68" s="59" t="s">
        <v>254</v>
      </c>
      <c r="D68" s="63">
        <v>0.97</v>
      </c>
      <c r="E68" s="84">
        <v>0.97</v>
      </c>
      <c r="F68" s="84">
        <v>0.97</v>
      </c>
      <c r="G68" s="90">
        <v>0.97</v>
      </c>
      <c r="H68" s="90">
        <v>0.98</v>
      </c>
      <c r="I68" s="84">
        <v>0.97</v>
      </c>
      <c r="J68" s="84">
        <v>0.97</v>
      </c>
      <c r="K68" s="85">
        <v>0</v>
      </c>
      <c r="L68" s="86">
        <v>3</v>
      </c>
      <c r="M68" s="87">
        <v>10247</v>
      </c>
      <c r="N68" s="87">
        <v>9939.59</v>
      </c>
    </row>
    <row r="69" spans="1:14" ht="14.1" customHeight="1">
      <c r="A69" s="58"/>
      <c r="B69" s="46" t="s">
        <v>89</v>
      </c>
      <c r="C69" s="59" t="s">
        <v>42</v>
      </c>
      <c r="D69" s="63">
        <v>1.7</v>
      </c>
      <c r="E69" s="84">
        <v>1.7</v>
      </c>
      <c r="F69" s="84">
        <v>1.7</v>
      </c>
      <c r="G69" s="90">
        <v>1.7</v>
      </c>
      <c r="H69" s="90">
        <v>1.74</v>
      </c>
      <c r="I69" s="84">
        <v>1.7</v>
      </c>
      <c r="J69" s="84">
        <v>1.7</v>
      </c>
      <c r="K69" s="85">
        <v>0</v>
      </c>
      <c r="L69" s="86">
        <v>2</v>
      </c>
      <c r="M69" s="87">
        <v>3000</v>
      </c>
      <c r="N69" s="87">
        <v>5100</v>
      </c>
    </row>
    <row r="70" spans="1:14" ht="14.1" customHeight="1">
      <c r="A70" s="58"/>
      <c r="B70" s="167" t="s">
        <v>93</v>
      </c>
      <c r="C70" s="168"/>
      <c r="D70" s="169"/>
      <c r="E70" s="170"/>
      <c r="F70" s="170"/>
      <c r="G70" s="170"/>
      <c r="H70" s="170"/>
      <c r="I70" s="170"/>
      <c r="J70" s="170"/>
      <c r="K70" s="171"/>
      <c r="L70" s="65">
        <f>SUM(L68:L69)</f>
        <v>5</v>
      </c>
      <c r="M70" s="65">
        <f>SUM(M68:M69)</f>
        <v>13247</v>
      </c>
      <c r="N70" s="65">
        <f>SUM(N68:N69)</f>
        <v>15039.59</v>
      </c>
    </row>
    <row r="71" spans="1:14" ht="14.1" customHeight="1">
      <c r="A71" s="58"/>
      <c r="B71" s="164" t="s">
        <v>87</v>
      </c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6"/>
    </row>
    <row r="72" spans="1:14" ht="14.1" customHeight="1">
      <c r="A72" s="58"/>
      <c r="B72" s="83" t="s">
        <v>185</v>
      </c>
      <c r="C72" s="82" t="s">
        <v>186</v>
      </c>
      <c r="D72" s="90">
        <v>1.77</v>
      </c>
      <c r="E72" s="90">
        <v>1.77</v>
      </c>
      <c r="F72" s="90">
        <v>1.77</v>
      </c>
      <c r="G72" s="90">
        <v>1.77</v>
      </c>
      <c r="H72" s="90">
        <v>1.77</v>
      </c>
      <c r="I72" s="90">
        <v>1.77</v>
      </c>
      <c r="J72" s="90">
        <v>1.77</v>
      </c>
      <c r="K72" s="95">
        <v>0</v>
      </c>
      <c r="L72" s="96">
        <v>3</v>
      </c>
      <c r="M72" s="97">
        <v>125000</v>
      </c>
      <c r="N72" s="97">
        <v>221250</v>
      </c>
    </row>
    <row r="73" spans="1:14" ht="14.1" customHeight="1">
      <c r="A73" s="58"/>
      <c r="B73" s="83" t="s">
        <v>117</v>
      </c>
      <c r="C73" s="82" t="s">
        <v>118</v>
      </c>
      <c r="D73" s="90">
        <v>1.25</v>
      </c>
      <c r="E73" s="90">
        <v>1.26</v>
      </c>
      <c r="F73" s="90">
        <v>1.25</v>
      </c>
      <c r="G73" s="90">
        <v>1.26</v>
      </c>
      <c r="H73" s="90">
        <v>1.2</v>
      </c>
      <c r="I73" s="90">
        <v>1.26</v>
      </c>
      <c r="J73" s="90">
        <v>1.2</v>
      </c>
      <c r="K73" s="95">
        <v>5</v>
      </c>
      <c r="L73" s="96">
        <v>12</v>
      </c>
      <c r="M73" s="97">
        <v>983417</v>
      </c>
      <c r="N73" s="97">
        <v>1236087.33</v>
      </c>
    </row>
    <row r="74" spans="1:14" ht="14.1" customHeight="1">
      <c r="A74" s="58"/>
      <c r="B74" s="83" t="s">
        <v>273</v>
      </c>
      <c r="C74" s="82" t="s">
        <v>274</v>
      </c>
      <c r="D74" s="99">
        <v>1.95</v>
      </c>
      <c r="E74" s="99">
        <v>1.95</v>
      </c>
      <c r="F74" s="99">
        <v>1.88</v>
      </c>
      <c r="G74" s="99">
        <v>1.88</v>
      </c>
      <c r="H74" s="99">
        <v>1.88</v>
      </c>
      <c r="I74" s="99">
        <v>1.88</v>
      </c>
      <c r="J74" s="99">
        <v>1.88</v>
      </c>
      <c r="K74" s="102">
        <v>0</v>
      </c>
      <c r="L74" s="103">
        <v>2</v>
      </c>
      <c r="M74" s="104">
        <v>101000</v>
      </c>
      <c r="N74" s="104">
        <v>189950</v>
      </c>
    </row>
    <row r="75" spans="1:14" ht="14.1" customHeight="1">
      <c r="A75" s="58"/>
      <c r="B75" s="83" t="s">
        <v>38</v>
      </c>
      <c r="C75" s="82" t="s">
        <v>39</v>
      </c>
      <c r="D75" s="90">
        <v>1.36</v>
      </c>
      <c r="E75" s="90">
        <v>1.38</v>
      </c>
      <c r="F75" s="90">
        <v>1.34</v>
      </c>
      <c r="G75" s="90">
        <v>1.35</v>
      </c>
      <c r="H75" s="90">
        <v>1.4</v>
      </c>
      <c r="I75" s="90">
        <v>1.38</v>
      </c>
      <c r="J75" s="90">
        <v>1.39</v>
      </c>
      <c r="K75" s="95">
        <v>-0.7194244604316502</v>
      </c>
      <c r="L75" s="96">
        <v>35</v>
      </c>
      <c r="M75" s="97">
        <v>9221000</v>
      </c>
      <c r="N75" s="97">
        <v>12470257.359999999</v>
      </c>
    </row>
    <row r="76" spans="1:14" ht="14.1" customHeight="1">
      <c r="A76" s="58"/>
      <c r="B76" s="167" t="s">
        <v>94</v>
      </c>
      <c r="C76" s="168"/>
      <c r="D76" s="169"/>
      <c r="E76" s="170"/>
      <c r="F76" s="170"/>
      <c r="G76" s="170"/>
      <c r="H76" s="170"/>
      <c r="I76" s="170"/>
      <c r="J76" s="170"/>
      <c r="K76" s="171"/>
      <c r="L76" s="65">
        <f>SUM(L72:L75)</f>
        <v>52</v>
      </c>
      <c r="M76" s="65">
        <f>SUM(M72:M75)</f>
        <v>10430417</v>
      </c>
      <c r="N76" s="65">
        <f>SUM(N72:N75)</f>
        <v>14117544.689999999</v>
      </c>
    </row>
    <row r="77" spans="1:14" ht="14.1" customHeight="1">
      <c r="A77" s="58"/>
      <c r="B77" s="164" t="s">
        <v>31</v>
      </c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6"/>
    </row>
    <row r="78" spans="1:14" ht="14.1" customHeight="1">
      <c r="A78" s="58"/>
      <c r="B78" s="105" t="s">
        <v>307</v>
      </c>
      <c r="C78" s="106" t="s">
        <v>308</v>
      </c>
      <c r="D78" s="84">
        <v>23.89</v>
      </c>
      <c r="E78" s="84">
        <v>23.89</v>
      </c>
      <c r="F78" s="84">
        <v>22.7</v>
      </c>
      <c r="G78" s="90">
        <v>22.72</v>
      </c>
      <c r="H78" s="99">
        <v>23.91</v>
      </c>
      <c r="I78" s="84">
        <v>22.7</v>
      </c>
      <c r="J78" s="84">
        <v>23.89</v>
      </c>
      <c r="K78" s="85">
        <v>-4.9800000000000004</v>
      </c>
      <c r="L78" s="86">
        <v>23</v>
      </c>
      <c r="M78" s="87">
        <v>683600</v>
      </c>
      <c r="N78" s="87">
        <v>15528535.789999999</v>
      </c>
    </row>
    <row r="79" spans="1:14" ht="14.1" customHeight="1">
      <c r="A79" s="58"/>
      <c r="B79" s="167" t="s">
        <v>95</v>
      </c>
      <c r="C79" s="168"/>
      <c r="D79" s="187"/>
      <c r="E79" s="188"/>
      <c r="F79" s="188"/>
      <c r="G79" s="188"/>
      <c r="H79" s="188"/>
      <c r="I79" s="188"/>
      <c r="J79" s="188"/>
      <c r="K79" s="183"/>
      <c r="L79" s="64">
        <f>SUM(L78)</f>
        <v>23</v>
      </c>
      <c r="M79" s="61">
        <f>SUM(M78)</f>
        <v>683600</v>
      </c>
      <c r="N79" s="61">
        <f>SUM(N78)</f>
        <v>15528535.789999999</v>
      </c>
    </row>
    <row r="80" spans="1:14" ht="14.1" customHeight="1">
      <c r="A80" s="58"/>
      <c r="B80" s="178" t="s">
        <v>88</v>
      </c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80"/>
    </row>
    <row r="81" spans="1:14" ht="14.1" customHeight="1">
      <c r="A81" s="58"/>
      <c r="B81" s="46" t="s">
        <v>245</v>
      </c>
      <c r="C81" s="59" t="s">
        <v>246</v>
      </c>
      <c r="D81" s="63">
        <v>4.93</v>
      </c>
      <c r="E81" s="84">
        <v>4.93</v>
      </c>
      <c r="F81" s="84">
        <v>4.9000000000000004</v>
      </c>
      <c r="G81" s="84">
        <v>4.92</v>
      </c>
      <c r="H81" s="84">
        <v>4.9400000000000004</v>
      </c>
      <c r="I81" s="84">
        <v>4.93</v>
      </c>
      <c r="J81" s="84">
        <v>4.93</v>
      </c>
      <c r="K81" s="85">
        <v>0</v>
      </c>
      <c r="L81" s="86">
        <v>11</v>
      </c>
      <c r="M81" s="87">
        <v>1200000</v>
      </c>
      <c r="N81" s="87">
        <v>5906774.2400000002</v>
      </c>
    </row>
    <row r="82" spans="1:14" ht="14.1" customHeight="1">
      <c r="A82" s="58"/>
      <c r="B82" s="167" t="s">
        <v>238</v>
      </c>
      <c r="C82" s="168"/>
      <c r="D82" s="181"/>
      <c r="E82" s="182"/>
      <c r="F82" s="182"/>
      <c r="G82" s="182"/>
      <c r="H82" s="182"/>
      <c r="I82" s="182"/>
      <c r="J82" s="182"/>
      <c r="K82" s="183"/>
      <c r="L82" s="64">
        <f>SUM(L81:L81)</f>
        <v>11</v>
      </c>
      <c r="M82" s="61">
        <f>SUM(M81:M81)</f>
        <v>1200000</v>
      </c>
      <c r="N82" s="61">
        <f>SUM(N81:N81)</f>
        <v>5906774.2400000002</v>
      </c>
    </row>
    <row r="83" spans="1:14" s="52" customFormat="1" ht="14.1" customHeight="1">
      <c r="B83" s="66" t="s">
        <v>72</v>
      </c>
      <c r="C83" s="172"/>
      <c r="D83" s="173"/>
      <c r="E83" s="173"/>
      <c r="F83" s="173"/>
      <c r="G83" s="173"/>
      <c r="H83" s="173"/>
      <c r="I83" s="173"/>
      <c r="J83" s="173"/>
      <c r="K83" s="174"/>
      <c r="L83" s="67">
        <f>L81+L76+L70+L66+L79</f>
        <v>143</v>
      </c>
      <c r="M83" s="67">
        <f t="shared" ref="M83:N83" si="2">M81+M76+M70+M66+M79</f>
        <v>276866300</v>
      </c>
      <c r="N83" s="67">
        <f t="shared" si="2"/>
        <v>69977968.99000001</v>
      </c>
    </row>
    <row r="84" spans="1:14" s="52" customFormat="1" ht="14.1" customHeight="1">
      <c r="B84" s="66" t="s">
        <v>40</v>
      </c>
      <c r="C84" s="172"/>
      <c r="D84" s="173"/>
      <c r="E84" s="173"/>
      <c r="F84" s="173"/>
      <c r="G84" s="173"/>
      <c r="H84" s="173"/>
      <c r="I84" s="173"/>
      <c r="J84" s="173"/>
      <c r="K84" s="174"/>
      <c r="L84" s="67">
        <f>L83+L61+L51</f>
        <v>678</v>
      </c>
      <c r="M84" s="67">
        <f>M83+M61+M51</f>
        <v>548773503</v>
      </c>
      <c r="N84" s="67">
        <f>N83+N61+N51</f>
        <v>1080372480.7199998</v>
      </c>
    </row>
    <row r="85" spans="1:14" ht="12.95" customHeight="1">
      <c r="A85" s="58"/>
      <c r="N85" s="72"/>
    </row>
    <row r="86" spans="1:14" s="52" customFormat="1" ht="18.75" customHeight="1">
      <c r="B86" s="58"/>
      <c r="C86" s="69"/>
      <c r="D86" s="58"/>
      <c r="E86" s="58"/>
      <c r="F86" s="58"/>
      <c r="G86" s="58"/>
      <c r="H86" s="58"/>
      <c r="I86" s="58"/>
      <c r="J86" s="70"/>
      <c r="K86" s="71"/>
      <c r="L86" s="72"/>
      <c r="M86" s="72"/>
      <c r="N86" s="73"/>
    </row>
    <row r="87" spans="1:14" s="52" customFormat="1" ht="18.75" customHeight="1">
      <c r="B87" s="58"/>
      <c r="C87" s="69"/>
      <c r="D87" s="58"/>
      <c r="E87" s="58"/>
      <c r="F87" s="58"/>
      <c r="G87" s="58"/>
      <c r="H87" s="58"/>
      <c r="I87" s="58"/>
      <c r="J87" s="70"/>
      <c r="K87" s="71"/>
      <c r="L87" s="72"/>
      <c r="M87" s="72"/>
      <c r="N87" s="73"/>
    </row>
    <row r="88" spans="1:14" ht="12.95" customHeight="1">
      <c r="A88" s="58"/>
    </row>
  </sheetData>
  <mergeCells count="49">
    <mergeCell ref="D50:K50"/>
    <mergeCell ref="D21:K21"/>
    <mergeCell ref="B79:C79"/>
    <mergeCell ref="D79:K79"/>
    <mergeCell ref="B27:N27"/>
    <mergeCell ref="D37:K37"/>
    <mergeCell ref="B37:C37"/>
    <mergeCell ref="C51:K51"/>
    <mergeCell ref="B52:N52"/>
    <mergeCell ref="B38:N38"/>
    <mergeCell ref="D45:K45"/>
    <mergeCell ref="B45:C45"/>
    <mergeCell ref="C61:K61"/>
    <mergeCell ref="B60:C60"/>
    <mergeCell ref="D60:K60"/>
    <mergeCell ref="B46:N46"/>
    <mergeCell ref="B50:C50"/>
    <mergeCell ref="B70:C70"/>
    <mergeCell ref="D70:K70"/>
    <mergeCell ref="B67:N67"/>
    <mergeCell ref="B77:N77"/>
    <mergeCell ref="B1:N1"/>
    <mergeCell ref="B3:N3"/>
    <mergeCell ref="B13:C13"/>
    <mergeCell ref="D13:K13"/>
    <mergeCell ref="B14:N14"/>
    <mergeCell ref="B17:C17"/>
    <mergeCell ref="D17:K17"/>
    <mergeCell ref="B22:N22"/>
    <mergeCell ref="B26:C26"/>
    <mergeCell ref="D26:K26"/>
    <mergeCell ref="B18:N18"/>
    <mergeCell ref="B21:C21"/>
    <mergeCell ref="B54:N54"/>
    <mergeCell ref="B58:N58"/>
    <mergeCell ref="B57:C57"/>
    <mergeCell ref="D57:K57"/>
    <mergeCell ref="C84:K84"/>
    <mergeCell ref="B62:N62"/>
    <mergeCell ref="C83:K83"/>
    <mergeCell ref="B71:N71"/>
    <mergeCell ref="B76:C76"/>
    <mergeCell ref="D76:K76"/>
    <mergeCell ref="B80:N80"/>
    <mergeCell ref="B82:C82"/>
    <mergeCell ref="D82:K82"/>
    <mergeCell ref="B66:C66"/>
    <mergeCell ref="D66:K66"/>
    <mergeCell ref="B64:N64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opLeftCell="A37" zoomScale="136" zoomScaleNormal="136" workbookViewId="0">
      <selection activeCell="H61" sqref="H6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58" t="s">
        <v>301</v>
      </c>
      <c r="B1" s="158"/>
      <c r="C1" s="158"/>
      <c r="D1" s="158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189" t="s">
        <v>29</v>
      </c>
      <c r="B3" s="190"/>
      <c r="C3" s="190"/>
      <c r="D3" s="191"/>
    </row>
    <row r="4" spans="1:4" ht="12.95" customHeight="1">
      <c r="A4" s="46" t="s">
        <v>160</v>
      </c>
      <c r="B4" s="59" t="s">
        <v>161</v>
      </c>
      <c r="C4" s="63">
        <v>1.2</v>
      </c>
      <c r="D4" s="84">
        <v>1.2</v>
      </c>
    </row>
    <row r="5" spans="1:4" ht="12.95" customHeight="1">
      <c r="A5" s="46" t="s">
        <v>294</v>
      </c>
      <c r="B5" s="59" t="s">
        <v>295</v>
      </c>
      <c r="C5" s="63">
        <v>0.35</v>
      </c>
      <c r="D5" s="84">
        <v>0.35</v>
      </c>
    </row>
    <row r="6" spans="1:4" ht="12.95" customHeight="1">
      <c r="A6" s="46" t="s">
        <v>287</v>
      </c>
      <c r="B6" s="59" t="s">
        <v>288</v>
      </c>
      <c r="C6" s="63">
        <v>0.75</v>
      </c>
      <c r="D6" s="63">
        <v>0.75</v>
      </c>
    </row>
    <row r="7" spans="1:4" ht="12.95" customHeight="1">
      <c r="A7" s="46" t="s">
        <v>243</v>
      </c>
      <c r="B7" s="59" t="s">
        <v>244</v>
      </c>
      <c r="C7" s="63">
        <v>0.05</v>
      </c>
      <c r="D7" s="84">
        <v>0.05</v>
      </c>
    </row>
    <row r="8" spans="1:4" ht="12.95" customHeight="1">
      <c r="A8" s="46" t="s">
        <v>214</v>
      </c>
      <c r="B8" s="59" t="s">
        <v>215</v>
      </c>
      <c r="C8" s="47">
        <v>0.28000000000000003</v>
      </c>
      <c r="D8" s="99">
        <v>0.28000000000000003</v>
      </c>
    </row>
    <row r="9" spans="1:4" ht="12.95" customHeight="1">
      <c r="A9" s="46" t="s">
        <v>291</v>
      </c>
      <c r="B9" s="59" t="s">
        <v>191</v>
      </c>
      <c r="C9" s="47">
        <v>0.19</v>
      </c>
      <c r="D9" s="47">
        <v>0.19</v>
      </c>
    </row>
    <row r="10" spans="1:4" ht="12.95" customHeight="1">
      <c r="A10" s="46" t="s">
        <v>212</v>
      </c>
      <c r="B10" s="59" t="s">
        <v>213</v>
      </c>
      <c r="C10" s="47">
        <v>0.78</v>
      </c>
      <c r="D10" s="47">
        <v>0.78</v>
      </c>
    </row>
    <row r="11" spans="1:4" ht="12.95" customHeight="1">
      <c r="A11" s="46" t="s">
        <v>200</v>
      </c>
      <c r="B11" s="59" t="s">
        <v>201</v>
      </c>
      <c r="C11" s="47">
        <v>2.2000000000000002</v>
      </c>
      <c r="D11" s="47">
        <v>2.2000000000000002</v>
      </c>
    </row>
    <row r="12" spans="1:4" ht="12.95" customHeight="1">
      <c r="A12" s="189" t="s">
        <v>97</v>
      </c>
      <c r="B12" s="190" t="s">
        <v>97</v>
      </c>
      <c r="C12" s="190"/>
      <c r="D12" s="191"/>
    </row>
    <row r="13" spans="1:4" ht="12.95" customHeight="1">
      <c r="A13" s="46" t="s">
        <v>152</v>
      </c>
      <c r="B13" s="59" t="s">
        <v>151</v>
      </c>
      <c r="C13" s="63">
        <v>0.81</v>
      </c>
      <c r="D13" s="63">
        <v>0.81</v>
      </c>
    </row>
    <row r="14" spans="1:4" ht="12.95" customHeight="1">
      <c r="A14" s="192" t="s">
        <v>86</v>
      </c>
      <c r="B14" s="193"/>
      <c r="C14" s="193"/>
      <c r="D14" s="194"/>
    </row>
    <row r="15" spans="1:4" ht="12.95" customHeight="1">
      <c r="A15" s="46" t="s">
        <v>99</v>
      </c>
      <c r="B15" s="59" t="s">
        <v>98</v>
      </c>
      <c r="C15" s="63">
        <v>7.4</v>
      </c>
      <c r="D15" s="84">
        <v>7.4</v>
      </c>
    </row>
    <row r="16" spans="1:4" ht="12.95" customHeight="1">
      <c r="A16" s="46" t="s">
        <v>206</v>
      </c>
      <c r="B16" s="59" t="s">
        <v>207</v>
      </c>
      <c r="C16" s="63">
        <v>0.7</v>
      </c>
      <c r="D16" s="63">
        <v>0.7</v>
      </c>
    </row>
    <row r="17" spans="1:4" ht="12.95" customHeight="1">
      <c r="A17" s="46" t="s">
        <v>228</v>
      </c>
      <c r="B17" s="59" t="s">
        <v>229</v>
      </c>
      <c r="C17" s="63">
        <v>0.75</v>
      </c>
      <c r="D17" s="63">
        <v>0.75</v>
      </c>
    </row>
    <row r="18" spans="1:4" ht="12.95" customHeight="1">
      <c r="A18" s="192" t="s">
        <v>87</v>
      </c>
      <c r="B18" s="193"/>
      <c r="C18" s="193"/>
      <c r="D18" s="194"/>
    </row>
    <row r="19" spans="1:4" ht="12.95" customHeight="1">
      <c r="A19" s="46" t="s">
        <v>100</v>
      </c>
      <c r="B19" s="59" t="s">
        <v>101</v>
      </c>
      <c r="C19" s="99">
        <v>5.4</v>
      </c>
      <c r="D19" s="63">
        <v>5.8</v>
      </c>
    </row>
    <row r="20" spans="1:4" ht="12.95" customHeight="1">
      <c r="A20" s="46" t="s">
        <v>210</v>
      </c>
      <c r="B20" s="59" t="s">
        <v>211</v>
      </c>
      <c r="C20" s="63">
        <v>1.32</v>
      </c>
      <c r="D20" s="84">
        <v>1.4</v>
      </c>
    </row>
    <row r="21" spans="1:4" ht="12.95" customHeight="1">
      <c r="A21" s="192" t="s">
        <v>31</v>
      </c>
      <c r="B21" s="193"/>
      <c r="C21" s="193"/>
      <c r="D21" s="194"/>
    </row>
    <row r="22" spans="1:4" ht="12.95" customHeight="1">
      <c r="A22" s="46" t="s">
        <v>104</v>
      </c>
      <c r="B22" s="59" t="s">
        <v>105</v>
      </c>
      <c r="C22" s="98">
        <v>23.6</v>
      </c>
      <c r="D22" s="98">
        <v>23.6</v>
      </c>
    </row>
    <row r="23" spans="1:4" ht="12.95" customHeight="1">
      <c r="A23" s="189" t="s">
        <v>88</v>
      </c>
      <c r="B23" s="190"/>
      <c r="C23" s="190"/>
      <c r="D23" s="191"/>
    </row>
    <row r="24" spans="1:4" ht="12.95" customHeight="1">
      <c r="A24" s="46" t="s">
        <v>224</v>
      </c>
      <c r="B24" s="59" t="s">
        <v>225</v>
      </c>
      <c r="C24" s="63">
        <v>3.07</v>
      </c>
      <c r="D24" s="84">
        <v>3.07</v>
      </c>
    </row>
    <row r="25" spans="1:4" ht="12.95" customHeight="1">
      <c r="A25" s="46" t="s">
        <v>90</v>
      </c>
      <c r="B25" s="59" t="s">
        <v>43</v>
      </c>
      <c r="C25" s="90">
        <v>0.4</v>
      </c>
      <c r="D25" s="90">
        <v>0.4</v>
      </c>
    </row>
    <row r="26" spans="1:4" ht="12.95" customHeight="1">
      <c r="A26" s="46" t="s">
        <v>247</v>
      </c>
      <c r="B26" s="59" t="s">
        <v>248</v>
      </c>
      <c r="C26" s="63">
        <v>6.45</v>
      </c>
      <c r="D26" s="63">
        <v>6.45</v>
      </c>
    </row>
    <row r="27" spans="1:4" ht="12.95" customHeight="1">
      <c r="D27" s="84"/>
    </row>
    <row r="28" spans="1:4" ht="19.5" customHeight="1">
      <c r="A28" s="74" t="s">
        <v>41</v>
      </c>
      <c r="B28" s="74" t="s">
        <v>20</v>
      </c>
      <c r="C28" s="74" t="s">
        <v>96</v>
      </c>
      <c r="D28" s="74" t="s">
        <v>19</v>
      </c>
    </row>
    <row r="29" spans="1:4" ht="12.95" customHeight="1">
      <c r="A29" s="192" t="s">
        <v>29</v>
      </c>
      <c r="B29" s="193"/>
      <c r="C29" s="193"/>
      <c r="D29" s="194"/>
    </row>
    <row r="30" spans="1:4" ht="12.95" customHeight="1">
      <c r="A30" s="46" t="s">
        <v>106</v>
      </c>
      <c r="B30" s="59" t="s">
        <v>107</v>
      </c>
      <c r="C30" s="90">
        <v>0.05</v>
      </c>
      <c r="D30" s="90">
        <v>0.05</v>
      </c>
    </row>
    <row r="31" spans="1:4" ht="12.95" customHeight="1">
      <c r="A31" s="46" t="s">
        <v>226</v>
      </c>
      <c r="B31" s="59" t="s">
        <v>227</v>
      </c>
      <c r="C31" s="90">
        <v>0.61</v>
      </c>
      <c r="D31" s="90">
        <v>0.61</v>
      </c>
    </row>
    <row r="32" spans="1:4" ht="12.95" customHeight="1">
      <c r="A32" s="46" t="s">
        <v>194</v>
      </c>
      <c r="B32" s="59" t="s">
        <v>193</v>
      </c>
      <c r="C32" s="90">
        <v>0.27</v>
      </c>
      <c r="D32" s="90">
        <v>0.27</v>
      </c>
    </row>
    <row r="33" spans="1:4" ht="12.95" customHeight="1">
      <c r="A33" s="46" t="s">
        <v>179</v>
      </c>
      <c r="B33" s="59" t="s">
        <v>180</v>
      </c>
      <c r="C33" s="90">
        <v>0.11</v>
      </c>
      <c r="D33" s="90">
        <v>0.11</v>
      </c>
    </row>
    <row r="34" spans="1:4" ht="12.95" customHeight="1">
      <c r="A34" s="46" t="s">
        <v>279</v>
      </c>
      <c r="B34" s="59" t="s">
        <v>280</v>
      </c>
      <c r="C34" s="63">
        <v>0.85</v>
      </c>
      <c r="D34" s="90">
        <v>0.85</v>
      </c>
    </row>
    <row r="35" spans="1:4" ht="12.95" customHeight="1">
      <c r="A35" s="93" t="s">
        <v>285</v>
      </c>
      <c r="B35" s="94" t="s">
        <v>286</v>
      </c>
      <c r="C35" s="90">
        <v>1</v>
      </c>
      <c r="D35" s="90">
        <v>1</v>
      </c>
    </row>
    <row r="36" spans="1:4" ht="12.95" customHeight="1">
      <c r="A36" s="46" t="s">
        <v>110</v>
      </c>
      <c r="B36" s="59" t="s">
        <v>111</v>
      </c>
      <c r="C36" s="84">
        <v>0.09</v>
      </c>
      <c r="D36" s="63">
        <v>0.09</v>
      </c>
    </row>
    <row r="37" spans="1:4" ht="12.95" customHeight="1">
      <c r="A37" s="46" t="s">
        <v>241</v>
      </c>
      <c r="B37" s="59" t="s">
        <v>242</v>
      </c>
      <c r="C37" s="63">
        <v>0.75</v>
      </c>
      <c r="D37" s="63">
        <v>0.75</v>
      </c>
    </row>
    <row r="38" spans="1:4" ht="12.95" customHeight="1">
      <c r="A38" s="46" t="s">
        <v>222</v>
      </c>
      <c r="B38" s="59" t="s">
        <v>223</v>
      </c>
      <c r="C38" s="84">
        <v>1</v>
      </c>
      <c r="D38" s="63">
        <v>1</v>
      </c>
    </row>
    <row r="39" spans="1:4" ht="12.95" customHeight="1">
      <c r="A39" s="46" t="s">
        <v>183</v>
      </c>
      <c r="B39" s="59" t="s">
        <v>184</v>
      </c>
      <c r="C39" s="47">
        <v>1</v>
      </c>
      <c r="D39" s="63">
        <v>1</v>
      </c>
    </row>
    <row r="40" spans="1:4" ht="12.95" customHeight="1">
      <c r="A40" s="46" t="s">
        <v>154</v>
      </c>
      <c r="B40" s="68" t="s">
        <v>153</v>
      </c>
      <c r="C40" s="75">
        <v>1</v>
      </c>
      <c r="D40" s="47">
        <v>1</v>
      </c>
    </row>
    <row r="41" spans="1:4" ht="12.95" customHeight="1">
      <c r="A41" s="46" t="s">
        <v>134</v>
      </c>
      <c r="B41" s="59" t="s">
        <v>133</v>
      </c>
      <c r="C41" s="75">
        <v>1</v>
      </c>
      <c r="D41" s="47">
        <v>1</v>
      </c>
    </row>
    <row r="42" spans="1:4" ht="12.95" customHeight="1">
      <c r="A42" s="46" t="s">
        <v>108</v>
      </c>
      <c r="B42" s="59" t="s">
        <v>109</v>
      </c>
      <c r="C42" s="75">
        <v>0.94</v>
      </c>
      <c r="D42" s="75">
        <v>0.94</v>
      </c>
    </row>
    <row r="43" spans="1:4" ht="12.95" customHeight="1">
      <c r="A43" s="91" t="s">
        <v>275</v>
      </c>
      <c r="B43" s="92" t="s">
        <v>276</v>
      </c>
      <c r="C43" s="63">
        <v>1</v>
      </c>
      <c r="D43" s="63">
        <v>1</v>
      </c>
    </row>
    <row r="44" spans="1:4" ht="12.95" customHeight="1">
      <c r="A44" s="189" t="s">
        <v>97</v>
      </c>
      <c r="B44" s="190" t="s">
        <v>97</v>
      </c>
      <c r="C44" s="190"/>
      <c r="D44" s="191"/>
    </row>
    <row r="45" spans="1:4" ht="12.95" customHeight="1">
      <c r="A45" s="46" t="s">
        <v>298</v>
      </c>
      <c r="B45" s="59" t="s">
        <v>299</v>
      </c>
      <c r="C45" s="98">
        <v>0.68</v>
      </c>
      <c r="D45" s="98">
        <v>0.68</v>
      </c>
    </row>
    <row r="46" spans="1:4" ht="12.95" customHeight="1">
      <c r="A46" s="46" t="s">
        <v>202</v>
      </c>
      <c r="B46" s="59" t="s">
        <v>203</v>
      </c>
      <c r="C46" s="63">
        <v>0.91</v>
      </c>
      <c r="D46" s="63">
        <v>0.91</v>
      </c>
    </row>
    <row r="47" spans="1:4" ht="12.95" customHeight="1">
      <c r="A47" s="192" t="s">
        <v>197</v>
      </c>
      <c r="B47" s="193"/>
      <c r="C47" s="193"/>
      <c r="D47" s="194"/>
    </row>
    <row r="48" spans="1:4" ht="12.95" customHeight="1">
      <c r="A48" s="46" t="s">
        <v>196</v>
      </c>
      <c r="B48" s="59" t="s">
        <v>195</v>
      </c>
      <c r="C48" s="84">
        <v>1.2</v>
      </c>
      <c r="D48" s="63">
        <v>1.2</v>
      </c>
    </row>
    <row r="49" spans="1:4" ht="12.95" customHeight="1">
      <c r="A49" s="192" t="s">
        <v>87</v>
      </c>
      <c r="B49" s="193"/>
      <c r="C49" s="193"/>
      <c r="D49" s="194"/>
    </row>
    <row r="50" spans="1:4" ht="12.95" customHeight="1">
      <c r="A50" s="46" t="s">
        <v>91</v>
      </c>
      <c r="B50" s="59" t="s">
        <v>37</v>
      </c>
      <c r="C50" s="90">
        <v>1.3</v>
      </c>
      <c r="D50" s="90">
        <v>1.3</v>
      </c>
    </row>
    <row r="51" spans="1:4" ht="12.95" customHeight="1">
      <c r="A51" s="46" t="s">
        <v>112</v>
      </c>
      <c r="B51" s="59" t="s">
        <v>113</v>
      </c>
      <c r="C51" s="63">
        <v>3.3</v>
      </c>
      <c r="D51" s="63">
        <v>3.3</v>
      </c>
    </row>
    <row r="52" spans="1:4" ht="12.95" customHeight="1">
      <c r="A52" s="77" t="s">
        <v>173</v>
      </c>
      <c r="B52" s="78" t="s">
        <v>174</v>
      </c>
      <c r="C52" s="63">
        <v>100</v>
      </c>
      <c r="D52" s="63">
        <v>100</v>
      </c>
    </row>
    <row r="53" spans="1:4" ht="12.95" customHeight="1">
      <c r="A53" s="192" t="s">
        <v>86</v>
      </c>
      <c r="B53" s="193"/>
      <c r="C53" s="193"/>
      <c r="D53" s="194"/>
    </row>
    <row r="54" spans="1:4" ht="12.95" customHeight="1">
      <c r="A54" s="46" t="s">
        <v>33</v>
      </c>
      <c r="B54" s="59" t="s">
        <v>34</v>
      </c>
      <c r="C54" s="90">
        <v>2.1</v>
      </c>
      <c r="D54" s="90">
        <v>2.1</v>
      </c>
    </row>
    <row r="55" spans="1:4" ht="12.95" customHeight="1">
      <c r="A55" s="46" t="s">
        <v>156</v>
      </c>
      <c r="B55" s="68" t="s">
        <v>157</v>
      </c>
      <c r="C55" s="63">
        <v>1</v>
      </c>
      <c r="D55" s="76">
        <v>1</v>
      </c>
    </row>
    <row r="56" spans="1:4" ht="12.95" customHeight="1">
      <c r="A56" s="192" t="s">
        <v>31</v>
      </c>
      <c r="B56" s="193"/>
      <c r="C56" s="193"/>
      <c r="D56" s="194"/>
    </row>
    <row r="57" spans="1:4" ht="12.95" customHeight="1">
      <c r="A57" s="46" t="s">
        <v>162</v>
      </c>
      <c r="B57" s="59" t="s">
        <v>163</v>
      </c>
      <c r="C57" s="90">
        <v>33</v>
      </c>
      <c r="D57" s="90">
        <v>33</v>
      </c>
    </row>
    <row r="58" spans="1:4" ht="12.95" customHeight="1">
      <c r="A58" s="189" t="s">
        <v>88</v>
      </c>
      <c r="B58" s="190"/>
      <c r="C58" s="190"/>
      <c r="D58" s="191"/>
    </row>
    <row r="59" spans="1:4" ht="12.95" customHeight="1">
      <c r="A59" s="46" t="s">
        <v>114</v>
      </c>
      <c r="B59" s="68" t="s">
        <v>115</v>
      </c>
      <c r="C59" s="63" t="s">
        <v>116</v>
      </c>
      <c r="D59" s="63" t="s">
        <v>116</v>
      </c>
    </row>
    <row r="60" spans="1:4" ht="19.5" customHeight="1">
      <c r="A60" s="74" t="s">
        <v>41</v>
      </c>
      <c r="B60" s="74" t="s">
        <v>20</v>
      </c>
      <c r="C60" s="74" t="s">
        <v>96</v>
      </c>
      <c r="D60" s="74" t="s">
        <v>19</v>
      </c>
    </row>
    <row r="61" spans="1:4" ht="12" customHeight="1">
      <c r="A61" s="192" t="s">
        <v>87</v>
      </c>
      <c r="B61" s="193"/>
      <c r="C61" s="193"/>
      <c r="D61" s="194"/>
    </row>
    <row r="62" spans="1:4" ht="12.95" customHeight="1">
      <c r="A62" s="46" t="s">
        <v>119</v>
      </c>
      <c r="B62" s="59" t="s">
        <v>120</v>
      </c>
      <c r="C62" s="63">
        <v>2.1</v>
      </c>
      <c r="D62" s="63">
        <v>2.1</v>
      </c>
    </row>
  </sheetData>
  <mergeCells count="15">
    <mergeCell ref="A61:D61"/>
    <mergeCell ref="A44:D44"/>
    <mergeCell ref="A58:D58"/>
    <mergeCell ref="A49:D49"/>
    <mergeCell ref="A56:D56"/>
    <mergeCell ref="A1:D1"/>
    <mergeCell ref="A3:D3"/>
    <mergeCell ref="A23:D23"/>
    <mergeCell ref="A29:D29"/>
    <mergeCell ref="A53:D53"/>
    <mergeCell ref="A21:D21"/>
    <mergeCell ref="A14:D14"/>
    <mergeCell ref="A47:D47"/>
    <mergeCell ref="A18:D18"/>
    <mergeCell ref="A12:D1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zoomScale="120" zoomScaleNormal="120" workbookViewId="0">
      <selection activeCell="N14" sqref="N14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30" t="s">
        <v>0</v>
      </c>
      <c r="C1" s="231"/>
      <c r="D1" s="232"/>
      <c r="E1" s="6"/>
      <c r="F1" s="10"/>
      <c r="G1" s="10"/>
      <c r="H1" s="10"/>
      <c r="I1" s="10"/>
    </row>
    <row r="2" spans="1:9" ht="10.5" customHeight="1">
      <c r="B2" s="233"/>
      <c r="C2" s="234"/>
      <c r="D2" s="235"/>
      <c r="E2" s="6"/>
      <c r="F2" s="10"/>
      <c r="G2" s="10"/>
      <c r="H2" s="10"/>
      <c r="I2" s="10"/>
    </row>
    <row r="3" spans="1:9" ht="18" customHeight="1">
      <c r="B3" s="219" t="s">
        <v>300</v>
      </c>
      <c r="C3" s="220"/>
      <c r="D3" s="220"/>
      <c r="E3" s="220"/>
      <c r="F3" s="220"/>
      <c r="G3" s="220"/>
      <c r="H3" s="220"/>
      <c r="I3" s="221"/>
    </row>
    <row r="4" spans="1:9" ht="18" customHeight="1">
      <c r="A4" s="107"/>
      <c r="B4" s="242" t="s">
        <v>312</v>
      </c>
      <c r="C4" s="243"/>
      <c r="D4" s="243"/>
      <c r="E4" s="243"/>
      <c r="F4" s="243"/>
      <c r="G4" s="243"/>
      <c r="H4" s="243"/>
      <c r="I4" s="244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45" t="s">
        <v>29</v>
      </c>
      <c r="C6" s="246"/>
      <c r="D6" s="246"/>
      <c r="E6" s="246"/>
      <c r="F6" s="246"/>
      <c r="G6" s="246"/>
      <c r="H6" s="246"/>
      <c r="I6" s="247"/>
    </row>
    <row r="7" spans="1:9" ht="18" customHeight="1">
      <c r="A7" s="107"/>
      <c r="B7" s="112" t="s">
        <v>44</v>
      </c>
      <c r="C7" s="79" t="s">
        <v>45</v>
      </c>
      <c r="D7" s="113">
        <v>7.0000000000000007E-2</v>
      </c>
      <c r="E7" s="113">
        <v>7.0000000000000007E-2</v>
      </c>
      <c r="F7" s="113">
        <v>7.0000000000000007E-2</v>
      </c>
      <c r="G7" s="114">
        <v>1</v>
      </c>
      <c r="H7" s="114">
        <v>1826258</v>
      </c>
      <c r="I7" s="114">
        <v>127838.06</v>
      </c>
    </row>
    <row r="8" spans="1:9" ht="18" customHeight="1">
      <c r="A8" s="107"/>
      <c r="B8" s="115" t="s">
        <v>310</v>
      </c>
      <c r="C8" s="248"/>
      <c r="D8" s="226"/>
      <c r="E8" s="226"/>
      <c r="F8" s="241"/>
      <c r="G8" s="116">
        <f>SUM(G7:G7)</f>
        <v>1</v>
      </c>
      <c r="H8" s="116">
        <f>SUM(H7:H7)</f>
        <v>1826258</v>
      </c>
      <c r="I8" s="116">
        <f>SUM(I7:I7)</f>
        <v>127838.06</v>
      </c>
    </row>
    <row r="9" spans="1:9" ht="18" customHeight="1">
      <c r="A9" s="107"/>
      <c r="B9" s="117" t="s">
        <v>311</v>
      </c>
      <c r="C9" s="222"/>
      <c r="D9" s="223"/>
      <c r="E9" s="223"/>
      <c r="F9" s="224"/>
      <c r="G9" s="118">
        <f>G8</f>
        <v>1</v>
      </c>
      <c r="H9" s="118">
        <f t="shared" ref="H9:I9" si="0">H8</f>
        <v>1826258</v>
      </c>
      <c r="I9" s="118">
        <f t="shared" si="0"/>
        <v>127838.06</v>
      </c>
    </row>
    <row r="10" spans="1:9" ht="15" customHeight="1">
      <c r="A10" s="1"/>
      <c r="B10" s="88"/>
      <c r="C10" s="88"/>
      <c r="D10" s="88"/>
      <c r="E10" s="88"/>
      <c r="F10" s="88"/>
      <c r="G10" s="88"/>
      <c r="H10" s="88"/>
      <c r="I10" s="88"/>
    </row>
    <row r="11" spans="1:9" ht="17.25" customHeight="1">
      <c r="B11" s="217" t="s">
        <v>144</v>
      </c>
      <c r="C11" s="218"/>
      <c r="D11" s="218"/>
      <c r="E11" s="218"/>
      <c r="F11" s="218"/>
      <c r="G11" s="218"/>
      <c r="H11" s="218"/>
      <c r="I11" s="218"/>
    </row>
    <row r="12" spans="1:9" ht="15" customHeight="1">
      <c r="B12" s="214" t="s">
        <v>15</v>
      </c>
      <c r="C12" s="215"/>
      <c r="D12" s="216"/>
      <c r="E12" s="214" t="s">
        <v>20</v>
      </c>
      <c r="F12" s="216"/>
      <c r="G12" s="214" t="s">
        <v>46</v>
      </c>
      <c r="H12" s="215"/>
      <c r="I12" s="216"/>
    </row>
    <row r="13" spans="1:9" ht="15" customHeight="1">
      <c r="B13" s="249" t="s">
        <v>29</v>
      </c>
      <c r="C13" s="250"/>
      <c r="D13" s="250"/>
      <c r="E13" s="250"/>
      <c r="F13" s="250"/>
      <c r="G13" s="250"/>
      <c r="H13" s="250"/>
      <c r="I13" s="251"/>
    </row>
    <row r="14" spans="1:9" ht="15" customHeight="1">
      <c r="B14" s="228" t="s">
        <v>240</v>
      </c>
      <c r="C14" s="209"/>
      <c r="D14" s="229"/>
      <c r="E14" s="225" t="s">
        <v>239</v>
      </c>
      <c r="F14" s="227"/>
      <c r="G14" s="225">
        <v>3</v>
      </c>
      <c r="H14" s="226"/>
      <c r="I14" s="227"/>
    </row>
    <row r="15" spans="1:9" ht="15" customHeight="1">
      <c r="B15" s="228" t="s">
        <v>189</v>
      </c>
      <c r="C15" s="209"/>
      <c r="D15" s="229"/>
      <c r="E15" s="225" t="s">
        <v>190</v>
      </c>
      <c r="F15" s="227"/>
      <c r="G15" s="225" t="s">
        <v>73</v>
      </c>
      <c r="H15" s="226"/>
      <c r="I15" s="227"/>
    </row>
    <row r="16" spans="1:9" ht="15" customHeight="1">
      <c r="B16" s="201" t="s">
        <v>87</v>
      </c>
      <c r="C16" s="202"/>
      <c r="D16" s="202"/>
      <c r="E16" s="202"/>
      <c r="F16" s="202" t="s">
        <v>87</v>
      </c>
      <c r="G16" s="202"/>
      <c r="H16" s="202"/>
      <c r="I16" s="203"/>
    </row>
    <row r="17" spans="2:9" ht="15" customHeight="1">
      <c r="B17" s="195" t="s">
        <v>261</v>
      </c>
      <c r="C17" s="196"/>
      <c r="D17" s="197"/>
      <c r="E17" s="198" t="s">
        <v>262</v>
      </c>
      <c r="F17" s="199"/>
      <c r="G17" s="198">
        <v>3.35</v>
      </c>
      <c r="H17" s="200"/>
      <c r="I17" s="199"/>
    </row>
    <row r="18" spans="2:9" ht="15" customHeight="1">
      <c r="B18" s="201" t="s">
        <v>74</v>
      </c>
      <c r="C18" s="202"/>
      <c r="D18" s="202"/>
      <c r="E18" s="202"/>
      <c r="F18" s="202"/>
      <c r="G18" s="202"/>
      <c r="H18" s="202"/>
      <c r="I18" s="203"/>
    </row>
    <row r="19" spans="2:9" ht="15" customHeight="1">
      <c r="B19" s="195" t="s">
        <v>127</v>
      </c>
      <c r="C19" s="196"/>
      <c r="D19" s="197"/>
      <c r="E19" s="198" t="s">
        <v>128</v>
      </c>
      <c r="F19" s="199"/>
      <c r="G19" s="198">
        <v>9.5</v>
      </c>
      <c r="H19" s="200"/>
      <c r="I19" s="199"/>
    </row>
    <row r="20" spans="2:9" ht="15" customHeight="1">
      <c r="B20" s="195" t="s">
        <v>125</v>
      </c>
      <c r="C20" s="196"/>
      <c r="D20" s="197"/>
      <c r="E20" s="198" t="s">
        <v>126</v>
      </c>
      <c r="F20" s="199"/>
      <c r="G20" s="198">
        <v>10</v>
      </c>
      <c r="H20" s="200"/>
      <c r="I20" s="199"/>
    </row>
    <row r="21" spans="2:9" ht="15" customHeight="1">
      <c r="B21" s="204" t="s">
        <v>137</v>
      </c>
      <c r="C21" s="205"/>
      <c r="D21" s="206"/>
      <c r="E21" s="211" t="s">
        <v>138</v>
      </c>
      <c r="F21" s="212"/>
      <c r="G21" s="211">
        <v>1</v>
      </c>
      <c r="H21" s="213"/>
      <c r="I21" s="212"/>
    </row>
    <row r="22" spans="2:9" ht="15" customHeight="1">
      <c r="B22" s="204" t="s">
        <v>158</v>
      </c>
      <c r="C22" s="205"/>
      <c r="D22" s="206"/>
      <c r="E22" s="211" t="s">
        <v>159</v>
      </c>
      <c r="F22" s="212"/>
      <c r="G22" s="211" t="s">
        <v>73</v>
      </c>
      <c r="H22" s="213"/>
      <c r="I22" s="212"/>
    </row>
    <row r="23" spans="2:9" ht="15" customHeight="1">
      <c r="B23" s="204" t="s">
        <v>122</v>
      </c>
      <c r="C23" s="205"/>
      <c r="D23" s="206"/>
      <c r="E23" s="211" t="s">
        <v>121</v>
      </c>
      <c r="F23" s="212"/>
      <c r="G23" s="211" t="s">
        <v>73</v>
      </c>
      <c r="H23" s="213"/>
      <c r="I23" s="212"/>
    </row>
    <row r="24" spans="2:9" ht="15" customHeight="1">
      <c r="B24" s="236" t="s">
        <v>97</v>
      </c>
      <c r="C24" s="237"/>
      <c r="D24" s="237"/>
      <c r="E24" s="237"/>
      <c r="F24" s="237"/>
      <c r="G24" s="237"/>
      <c r="H24" s="237"/>
      <c r="I24" s="238"/>
    </row>
    <row r="25" spans="2:9" ht="15" customHeight="1">
      <c r="B25" s="208" t="s">
        <v>289</v>
      </c>
      <c r="C25" s="209"/>
      <c r="D25" s="210"/>
      <c r="E25" s="240" t="s">
        <v>290</v>
      </c>
      <c r="F25" s="241"/>
      <c r="G25" s="240">
        <v>1</v>
      </c>
      <c r="H25" s="226"/>
      <c r="I25" s="241"/>
    </row>
    <row r="26" spans="2:9" ht="15" customHeight="1">
      <c r="B26" s="204" t="s">
        <v>277</v>
      </c>
      <c r="C26" s="205"/>
      <c r="D26" s="206"/>
      <c r="E26" s="207" t="s">
        <v>278</v>
      </c>
      <c r="F26" s="207"/>
      <c r="G26" s="211" t="s">
        <v>73</v>
      </c>
      <c r="H26" s="213"/>
      <c r="I26" s="212"/>
    </row>
    <row r="27" spans="2:9" ht="15" customHeight="1">
      <c r="B27" s="204" t="s">
        <v>270</v>
      </c>
      <c r="C27" s="205"/>
      <c r="D27" s="206"/>
      <c r="E27" s="239" t="s">
        <v>269</v>
      </c>
      <c r="F27" s="239"/>
      <c r="G27" s="211" t="s">
        <v>73</v>
      </c>
      <c r="H27" s="213"/>
      <c r="I27" s="212"/>
    </row>
    <row r="28" spans="2:9" ht="15" customHeight="1">
      <c r="B28" s="204" t="s">
        <v>255</v>
      </c>
      <c r="C28" s="205"/>
      <c r="D28" s="206"/>
      <c r="E28" s="211" t="s">
        <v>256</v>
      </c>
      <c r="F28" s="212"/>
      <c r="G28" s="211" t="s">
        <v>73</v>
      </c>
      <c r="H28" s="213"/>
      <c r="I28" s="212"/>
    </row>
    <row r="29" spans="2:9" ht="15" customHeight="1">
      <c r="B29" s="204" t="s">
        <v>132</v>
      </c>
      <c r="C29" s="205"/>
      <c r="D29" s="206"/>
      <c r="E29" s="211" t="s">
        <v>131</v>
      </c>
      <c r="F29" s="212"/>
      <c r="G29" s="211" t="s">
        <v>73</v>
      </c>
      <c r="H29" s="213"/>
      <c r="I29" s="212"/>
    </row>
    <row r="30" spans="2:9" ht="25.5" customHeight="1"/>
    <row r="31" spans="2:9" ht="22.5"/>
  </sheetData>
  <mergeCells count="53">
    <mergeCell ref="B15:D15"/>
    <mergeCell ref="E15:F15"/>
    <mergeCell ref="G15:I15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6:I26"/>
    <mergeCell ref="E25:F25"/>
    <mergeCell ref="G25:I25"/>
    <mergeCell ref="G27:I27"/>
    <mergeCell ref="B1:D2"/>
    <mergeCell ref="B12:D12"/>
    <mergeCell ref="E12:F12"/>
    <mergeCell ref="B29:D29"/>
    <mergeCell ref="E29:F29"/>
    <mergeCell ref="B4:I4"/>
    <mergeCell ref="B6:I6"/>
    <mergeCell ref="C8:F8"/>
    <mergeCell ref="B18:I18"/>
    <mergeCell ref="B22:D22"/>
    <mergeCell ref="E22:F22"/>
    <mergeCell ref="B20:D20"/>
    <mergeCell ref="E20:F20"/>
    <mergeCell ref="B19:D19"/>
    <mergeCell ref="E19:F19"/>
    <mergeCell ref="G19:I19"/>
    <mergeCell ref="G12:I12"/>
    <mergeCell ref="B11:I11"/>
    <mergeCell ref="B3:I3"/>
    <mergeCell ref="C9:F9"/>
    <mergeCell ref="G14:I14"/>
    <mergeCell ref="B14:D14"/>
    <mergeCell ref="E14:F14"/>
    <mergeCell ref="B13:I13"/>
    <mergeCell ref="B17:D17"/>
    <mergeCell ref="E17:F17"/>
    <mergeCell ref="G17:I17"/>
    <mergeCell ref="B16:I16"/>
    <mergeCell ref="B26:D26"/>
    <mergeCell ref="E26:F26"/>
    <mergeCell ref="B25:D25"/>
    <mergeCell ref="E21:F21"/>
    <mergeCell ref="G21:I21"/>
    <mergeCell ref="G22:I22"/>
    <mergeCell ref="B21:D21"/>
    <mergeCell ref="G20:I20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J14" sqref="J1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2" t="s">
        <v>0</v>
      </c>
      <c r="C1" s="252"/>
      <c r="D1" s="5"/>
      <c r="E1" s="5"/>
      <c r="F1" s="5"/>
    </row>
    <row r="2" spans="1:6" ht="27.95" customHeight="1">
      <c r="A2" s="4"/>
      <c r="B2" s="253" t="s">
        <v>300</v>
      </c>
      <c r="C2" s="253"/>
      <c r="D2" s="253"/>
      <c r="E2" s="253"/>
      <c r="F2" s="253"/>
    </row>
    <row r="3" spans="1:6" ht="42.75" customHeight="1">
      <c r="B3" s="242" t="s">
        <v>47</v>
      </c>
      <c r="C3" s="243"/>
      <c r="D3" s="243"/>
      <c r="E3" s="243"/>
      <c r="F3" s="243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Indices</vt:lpstr>
      <vt:lpstr>Top 5</vt:lpstr>
      <vt:lpstr>Bullient </vt:lpstr>
      <vt:lpstr>Not trading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2026-01-19T10:33:42Z</cp:lastPrinted>
  <dcterms:created xsi:type="dcterms:W3CDTF">2024-09-12T06:50:39Z</dcterms:created>
  <dcterms:modified xsi:type="dcterms:W3CDTF">2026-01-19T10:54:17Z</dcterms:modified>
</cp:coreProperties>
</file>